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675" windowHeight="10680" activeTab="0"/>
  </bookViews>
  <sheets>
    <sheet name="príjmy 2015-2017" sheetId="1" r:id="rId1"/>
    <sheet name="výdavky 2015-2017" sheetId="2" r:id="rId2"/>
    <sheet name="príjmy 2014-2016" sheetId="3" r:id="rId3"/>
    <sheet name="výdavky 2014-2016" sheetId="4" r:id="rId4"/>
  </sheets>
  <definedNames/>
  <calcPr fullCalcOnLoad="1"/>
</workbook>
</file>

<file path=xl/sharedStrings.xml><?xml version="1.0" encoding="utf-8"?>
<sst xmlns="http://schemas.openxmlformats.org/spreadsheetml/2006/main" count="503" uniqueCount="269">
  <si>
    <t>v tis.</t>
  </si>
  <si>
    <t>Kapitálové príjmy spolu:</t>
  </si>
  <si>
    <t>212 004 - príjem z prenájmu bytu - príjem ponížený na základe odpredaja bytu do OV.</t>
  </si>
  <si>
    <t>Bežné príjmy spolu:</t>
  </si>
  <si>
    <t>Kapitálové výdavky spolu:</t>
  </si>
  <si>
    <t>01.1.1 Výdavky verejnej správy</t>
  </si>
  <si>
    <t>625 001</t>
  </si>
  <si>
    <t>625 002</t>
  </si>
  <si>
    <t>631 001</t>
  </si>
  <si>
    <t>Dopravné</t>
  </si>
  <si>
    <t>634 001</t>
  </si>
  <si>
    <t>637 001</t>
  </si>
  <si>
    <t>632 001</t>
  </si>
  <si>
    <t>04.5.1 Cestná doprava</t>
  </si>
  <si>
    <t>06.4.0 Verejné osvetlenie</t>
  </si>
  <si>
    <t>08.3.0 Vysielacie a vydavateľské služby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</si>
  <si>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</si>
  <si>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</si>
  <si>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</si>
  <si>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</si>
  <si>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</si>
  <si>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</si>
  <si>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632 001 1</t>
  </si>
  <si>
    <t>Sumarizácia</t>
  </si>
  <si>
    <t>2005 úprava</t>
  </si>
  <si>
    <t>DzN  FO pozemky</t>
  </si>
  <si>
    <t>DzN FO stavby</t>
  </si>
  <si>
    <t>121001 10</t>
  </si>
  <si>
    <t>DzN PO pozemky</t>
  </si>
  <si>
    <t>121002 10</t>
  </si>
  <si>
    <t>DzN PO stavby</t>
  </si>
  <si>
    <t>Čerpanie k 30.9.2005</t>
  </si>
  <si>
    <t>3.zmena</t>
  </si>
  <si>
    <t>4.zmena</t>
  </si>
  <si>
    <t>Cestovné náhrady</t>
  </si>
  <si>
    <t>Energie, voda a komunikácie</t>
  </si>
  <si>
    <t xml:space="preserve">Materiál </t>
  </si>
  <si>
    <t>Rutinná a štandartná údržba</t>
  </si>
  <si>
    <t>Služby</t>
  </si>
  <si>
    <t>Poistné a príspevok do poisťovní</t>
  </si>
  <si>
    <t>Iné nedaňové príjmy</t>
  </si>
  <si>
    <t>z prenájmu bytov</t>
  </si>
  <si>
    <t>Bežné výdavky</t>
  </si>
  <si>
    <t>Kapitálové výdavky</t>
  </si>
  <si>
    <t>5.zmena 2005</t>
  </si>
  <si>
    <t>Mzdy, platy, sl.príjmy a ost.osobné vyrovnania</t>
  </si>
  <si>
    <t>Tarifný plat, osob. plat, základný plat</t>
  </si>
  <si>
    <t>Príplatky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</si>
  <si>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</si>
  <si>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</si>
  <si>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</si>
  <si>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</si>
  <si>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</si>
  <si>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</si>
  <si>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Tuzemské</t>
  </si>
  <si>
    <t>Energie</t>
  </si>
  <si>
    <t>Vodné, stočné</t>
  </si>
  <si>
    <t>Všeobecný materiál</t>
  </si>
  <si>
    <t>Knihy, časopisy, noviny, učebnice, uč. pomôcky.....</t>
  </si>
  <si>
    <t>Reprezentačné</t>
  </si>
  <si>
    <t>Palivo, mazivá, oleje, špeciálne kvapaliny</t>
  </si>
  <si>
    <t>Servis, údržba, opravy a výdavky s tým spojené</t>
  </si>
  <si>
    <t>Poistenie</t>
  </si>
  <si>
    <t>Školenia, kurzy, semináre, porady, konferencie, symp.</t>
  </si>
  <si>
    <t>Všeobecné služby</t>
  </si>
  <si>
    <t>Poistné</t>
  </si>
  <si>
    <t>Prídel do sociálneho fondu</t>
  </si>
  <si>
    <t>Výnos dane z príjmov poukázany územnej samospráve</t>
  </si>
  <si>
    <t>Daň z nehnuteľností</t>
  </si>
  <si>
    <t>Za psa</t>
  </si>
  <si>
    <t>Za komunálne odpady a drobné stavebné odpady</t>
  </si>
  <si>
    <t>Z prenajatých budov, priestorov, objektov</t>
  </si>
  <si>
    <t>Administratívne poplatky</t>
  </si>
  <si>
    <t>Úroky z tuzemských úverov, pôžičiek, návratných finančných výpomocí, vkladov</t>
  </si>
  <si>
    <t>Príjmové finančné operácie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</si>
  <si>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</si>
  <si>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</si>
  <si>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</si>
  <si>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</si>
  <si>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</si>
  <si>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</si>
  <si>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</si>
  <si>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</si>
  <si>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</si>
  <si>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</si>
  <si>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</si>
  <si>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</si>
  <si>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08.2.0.9 Ostatné kultúrne služby vrátane kultúrnych domov</t>
  </si>
  <si>
    <t>09.1.1.1  Predškolská výchova s bežnou starostlivosťou</t>
  </si>
  <si>
    <t xml:space="preserve">09.1.2.1 Základné vzdelanie s bežnou starostlivosťou </t>
  </si>
  <si>
    <t>08.1.0 Rekreačné a športové služby</t>
  </si>
  <si>
    <t>09.6.0.1 Školské stravovanie</t>
  </si>
  <si>
    <t>Elektrika</t>
  </si>
  <si>
    <t>Voda</t>
  </si>
  <si>
    <t>Telefón</t>
  </si>
  <si>
    <t>Poštovné služby</t>
  </si>
  <si>
    <t>DKP</t>
  </si>
  <si>
    <t>Kancelárske potreby</t>
  </si>
  <si>
    <t>Materiál</t>
  </si>
  <si>
    <t>Potraviny na OZ</t>
  </si>
  <si>
    <t>Štúdie, posudky</t>
  </si>
  <si>
    <t>Stravovanie pracovníkov</t>
  </si>
  <si>
    <t>Dohody o vykonaní prác</t>
  </si>
  <si>
    <t>Bežné transfery</t>
  </si>
  <si>
    <t>Občianskym združeniam</t>
  </si>
  <si>
    <t>Nemocenské poistenie</t>
  </si>
  <si>
    <t>Starobné poistenie</t>
  </si>
  <si>
    <t>Úrazové poistenie</t>
  </si>
  <si>
    <t>Invalidné poistenie</t>
  </si>
  <si>
    <t>Poistenie v nezamestnanosti</t>
  </si>
  <si>
    <t>Rezervný fond</t>
  </si>
  <si>
    <t>Odvoz odpadov</t>
  </si>
  <si>
    <t>Uloženie odpadu</t>
  </si>
  <si>
    <t>Podujatia celoročné</t>
  </si>
  <si>
    <t>Údržba miestneho rozhlasu</t>
  </si>
  <si>
    <t>Mzdy, platy</t>
  </si>
  <si>
    <t>Tarifný plat</t>
  </si>
  <si>
    <t>Odvody</t>
  </si>
  <si>
    <t xml:space="preserve">Údržba </t>
  </si>
  <si>
    <t>Údržba MŠ</t>
  </si>
  <si>
    <t xml:space="preserve">Odvody </t>
  </si>
  <si>
    <t>Školské potreby</t>
  </si>
  <si>
    <t>Dobropisy</t>
  </si>
  <si>
    <t>Transfery v rámci verejnej správy - Krajský školský úrad Trenčín</t>
  </si>
  <si>
    <t>Údržba ciest</t>
  </si>
  <si>
    <t>Poistenie rezervný fond</t>
  </si>
  <si>
    <t>Dohody vzdelávacie poukazy</t>
  </si>
  <si>
    <t>Transfery v rámci verejnej správy - PV životné</t>
  </si>
  <si>
    <t>Transfery v rámci verejnej správy - PV hlásenie občanov</t>
  </si>
  <si>
    <t>Nedaňové príjmy - príjmy z podnikania a z vlastníctva majetku</t>
  </si>
  <si>
    <t>Transfery v rámci verejnej správy - CO</t>
  </si>
  <si>
    <t>Transfery v rámci verejnej správy - PV stavebné</t>
  </si>
  <si>
    <t>Transfery v rámci verejnej správy - predškoláci</t>
  </si>
  <si>
    <t>Poplatky a platby z nepriemyselného a náhodného predaja služieb a pozemkov</t>
  </si>
  <si>
    <t>Transfery v rámci verejnej správy - chránená dielňa</t>
  </si>
  <si>
    <t>Kapitálové príjmy - verejné osvetlenie</t>
  </si>
  <si>
    <t>Plyn</t>
  </si>
  <si>
    <t>Pokuty</t>
  </si>
  <si>
    <t>Príjem od rodičov MŠ</t>
  </si>
  <si>
    <t>Príjem od rodičov ŠKD</t>
  </si>
  <si>
    <t>Za znečistenie ovzdušia</t>
  </si>
  <si>
    <t>Transfery v rámci verejnej správy - deti v HN - dotácia na stravu</t>
  </si>
  <si>
    <t>Transfery v rámci verejnej správy - deti v HN - dotácia na šk.potreby</t>
  </si>
  <si>
    <t>Dopravné žiaci</t>
  </si>
  <si>
    <t>Dotácia na voľby</t>
  </si>
  <si>
    <t xml:space="preserve">Nájomné - školský byt  </t>
  </si>
  <si>
    <t xml:space="preserve">Transfery v rámci verejnej správy - vzdelávacie poukazy    </t>
  </si>
  <si>
    <t xml:space="preserve">Nájomné - obecné nájomné byty  </t>
  </si>
  <si>
    <t>Odmeny</t>
  </si>
  <si>
    <t>Poistné - VŠZP</t>
  </si>
  <si>
    <t>Poistné - Dôvera a Union</t>
  </si>
  <si>
    <t>Telefón-internet</t>
  </si>
  <si>
    <t>Pracovné odevy</t>
  </si>
  <si>
    <t>Palivo</t>
  </si>
  <si>
    <t>Servis</t>
  </si>
  <si>
    <t>635 001</t>
  </si>
  <si>
    <t>Interiérového vybavenia</t>
  </si>
  <si>
    <t>635 002</t>
  </si>
  <si>
    <t>Výpočtovej techniky</t>
  </si>
  <si>
    <t>Oprava prístrojov</t>
  </si>
  <si>
    <t>Oprava budov</t>
  </si>
  <si>
    <t>Poplatky, dane, clá</t>
  </si>
  <si>
    <t>632 001 10</t>
  </si>
  <si>
    <t>Zimná údržba</t>
  </si>
  <si>
    <t>Monitoring</t>
  </si>
  <si>
    <t>05.3.0 Znižovanie znečisťovania</t>
  </si>
  <si>
    <t>Dohody čistenie potoka</t>
  </si>
  <si>
    <t>06.2.0 Rozvoj obcí</t>
  </si>
  <si>
    <t>Zeleň</t>
  </si>
  <si>
    <t>Sadenice</t>
  </si>
  <si>
    <t>Palivá kosačka, píly</t>
  </si>
  <si>
    <t>Dohody</t>
  </si>
  <si>
    <t>Revízie, kontroly</t>
  </si>
  <si>
    <t>Rutinná a štandardná údržba</t>
  </si>
  <si>
    <t>Údržba</t>
  </si>
  <si>
    <t>Príspevok</t>
  </si>
  <si>
    <t>Príspevok na činnosť</t>
  </si>
  <si>
    <t>Energie,voda</t>
  </si>
  <si>
    <t>Energia</t>
  </si>
  <si>
    <t>Knihy do knižnice</t>
  </si>
  <si>
    <t>08.2.0.8 ZPOZ</t>
  </si>
  <si>
    <t>ZPOZ - matreriál</t>
  </si>
  <si>
    <t>ZPOZ - potraviny</t>
  </si>
  <si>
    <t>ZPOZ - odmeny</t>
  </si>
  <si>
    <t>Energie, voda</t>
  </si>
  <si>
    <t>Čistiace prostriedky</t>
  </si>
  <si>
    <t>Odmeny kronika</t>
  </si>
  <si>
    <t>Poštovné</t>
  </si>
  <si>
    <t>Poplatok autorský</t>
  </si>
  <si>
    <t>8.4.0 Náboženské a iné spoločenské služby - dom smútku</t>
  </si>
  <si>
    <t>Zdrav.poist. - VŠZP</t>
  </si>
  <si>
    <t>Zdrav.poist. - Dôvera</t>
  </si>
  <si>
    <t>Drevené pelety</t>
  </si>
  <si>
    <t>Učebné potreby</t>
  </si>
  <si>
    <t>Mzdy a platy</t>
  </si>
  <si>
    <t>Ostatné príplatky</t>
  </si>
  <si>
    <t xml:space="preserve">Zdravotné poistenie </t>
  </si>
  <si>
    <t>Ostatné poisťovne</t>
  </si>
  <si>
    <t>Cestovné</t>
  </si>
  <si>
    <t>Drevemé pelety</t>
  </si>
  <si>
    <t>Zdravotné poistenie</t>
  </si>
  <si>
    <t>10.1.2 Sociálne zabezpečenie</t>
  </si>
  <si>
    <t>Opatrovateľky</t>
  </si>
  <si>
    <t>Stravovanie dôchodcov</t>
  </si>
  <si>
    <t>Nákup strojov, prístrojov, zariadení</t>
  </si>
  <si>
    <t>Nákup pozemkov</t>
  </si>
  <si>
    <t>Projektová dokumentácia</t>
  </si>
  <si>
    <t xml:space="preserve">Rekonštrukcia </t>
  </si>
  <si>
    <t>Realizácia stavieb</t>
  </si>
  <si>
    <t>Krátkodobý úver</t>
  </si>
  <si>
    <t>Výdavkové finančné operácie spolu</t>
  </si>
  <si>
    <t>2014/EUR tisíc.</t>
  </si>
  <si>
    <t>08.2.0.5  Knižnica</t>
  </si>
  <si>
    <t>09.5.0.1 Školský klub detí</t>
  </si>
  <si>
    <t>2014/v celých EUR</t>
  </si>
  <si>
    <t>Kancelárske potreby a iný materiál</t>
  </si>
  <si>
    <t>služby - rozbor odpadovej vody ČOV</t>
  </si>
  <si>
    <t>Poplatky, dane, clá na úver</t>
  </si>
  <si>
    <t>služby</t>
  </si>
  <si>
    <t>materiál</t>
  </si>
  <si>
    <t>náradie</t>
  </si>
  <si>
    <t xml:space="preserve">štandardná údržba </t>
  </si>
  <si>
    <t>údržba</t>
  </si>
  <si>
    <t>softvér</t>
  </si>
  <si>
    <t>revízie</t>
  </si>
  <si>
    <t>poplatky</t>
  </si>
  <si>
    <t>poistné</t>
  </si>
  <si>
    <t xml:space="preserve">Jednorázové dávky jednotlivcom </t>
  </si>
  <si>
    <t>Údržba /fitnesscentrum/</t>
  </si>
  <si>
    <t>Odmeny poslancom OZ</t>
  </si>
  <si>
    <t>Príspevok združ.</t>
  </si>
  <si>
    <t>služby - auditorské služby</t>
  </si>
  <si>
    <t>Vaďovské novinky</t>
  </si>
  <si>
    <t>01.6.0 Voľby</t>
  </si>
  <si>
    <t>cestovné</t>
  </si>
  <si>
    <t>energie</t>
  </si>
  <si>
    <t>potraviny</t>
  </si>
  <si>
    <t>palivo</t>
  </si>
  <si>
    <t>stravovanie</t>
  </si>
  <si>
    <t>odmeny</t>
  </si>
  <si>
    <t>Prevod prostriedkov z rezervného fondu obce</t>
  </si>
  <si>
    <t>Rekonštrukcia verejného osvetlenia</t>
  </si>
  <si>
    <t>splácanie úveru nájomné byty</t>
  </si>
  <si>
    <t>Kapitálové príjmy - bezpečnostný projekt</t>
  </si>
  <si>
    <t>Verejné osvetlenie</t>
  </si>
  <si>
    <t>Bezpečnostný projekt</t>
  </si>
  <si>
    <t>2015/v celých EUR</t>
  </si>
  <si>
    <t>Poplatok za hrobové miesta</t>
  </si>
  <si>
    <t>2015/EUR tisíc.</t>
  </si>
  <si>
    <t>NÁVRH ROZPOČTU NA ROKY 2014 - 2016  pracovná verzia</t>
  </si>
  <si>
    <t>2016/v celých EUR</t>
  </si>
  <si>
    <t>NÁVRH ROZPOČTU NA ROK  2014 - 2016</t>
  </si>
  <si>
    <t>2016/EUR tisíc.</t>
  </si>
  <si>
    <t>Vratky</t>
  </si>
  <si>
    <t>Fitnesscentrum</t>
  </si>
  <si>
    <t xml:space="preserve">                            </t>
  </si>
  <si>
    <t>Príjem z ostatných finančných operácií - úver</t>
  </si>
  <si>
    <t xml:space="preserve">Rozdiel Bežných príjmov </t>
  </si>
  <si>
    <t xml:space="preserve">Rozdiel kapitálových príjmov </t>
  </si>
  <si>
    <t>Rozdiel príjmových finančných operácií</t>
  </si>
  <si>
    <t>Rozdiel spolu</t>
  </si>
  <si>
    <t>Kapitálové príjmy iné (projekt POD)</t>
  </si>
  <si>
    <t>Projekt POD</t>
  </si>
  <si>
    <t>Transfery v rámci verejnej správy - § 50a, § 20</t>
  </si>
  <si>
    <t>2017/v celých EUR</t>
  </si>
  <si>
    <t>Daňové príjmy - dane z príjmov, dane z majetku, dane za špecifické služby</t>
  </si>
  <si>
    <t>Nedaňové príjmy - príjmy z podnikania, administratívne poplatky, úroky, iné nedaňové príjmy</t>
  </si>
  <si>
    <t>NÁVRH ROZPOČTU NA ROK  2015 - 2017</t>
  </si>
  <si>
    <t xml:space="preserve">NÁVRH ROZPOČTU NA ROKY 2015 - 2017 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</si>
</sst>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&quot;Kč&quot;"/>
    <numFmt numFmtId="181" formatCode="#,##0.00&quot;Kč&quot;"/>
    <numFmt numFmtId="182" formatCode="#,##0.0"/>
    <numFmt numFmtId="183" formatCode="0.00000"/>
    <numFmt numFmtId="184" formatCode="0.0000"/>
    <numFmt numFmtId="185" formatCode="0.000"/>
    <numFmt numFmtId="186" formatCode="0.0"/>
    <numFmt numFmtId="187" formatCode="[$-41B]d\.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  <numFmt numFmtId="192" formatCode="#,##0.00\ &quot;€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1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0" xfId="45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9" fontId="6" fillId="0" borderId="10" xfId="45" applyFont="1" applyFill="1" applyBorder="1" applyAlignment="1">
      <alignment/>
    </xf>
    <xf numFmtId="3" fontId="6" fillId="0" borderId="1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0" fontId="7" fillId="6" borderId="10" xfId="0" applyFont="1" applyFill="1" applyBorder="1" applyAlignment="1">
      <alignment horizontal="left"/>
    </xf>
    <xf numFmtId="0" fontId="7" fillId="6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3" fontId="6" fillId="34" borderId="10" xfId="0" applyNumberFormat="1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wrapText="1"/>
      <protection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15" borderId="10" xfId="0" applyFill="1" applyBorder="1" applyAlignment="1">
      <alignment/>
    </xf>
    <xf numFmtId="0" fontId="7" fillId="14" borderId="10" xfId="0" applyFont="1" applyFill="1" applyBorder="1" applyAlignment="1">
      <alignment horizontal="left"/>
    </xf>
    <xf numFmtId="4" fontId="7" fillId="14" borderId="10" xfId="0" applyNumberFormat="1" applyFont="1" applyFill="1" applyBorder="1" applyAlignment="1">
      <alignment horizontal="right"/>
    </xf>
    <xf numFmtId="0" fontId="7" fillId="14" borderId="10" xfId="0" applyFont="1" applyFill="1" applyBorder="1" applyAlignment="1">
      <alignment horizontal="left"/>
    </xf>
    <xf numFmtId="4" fontId="7" fillId="14" borderId="10" xfId="0" applyNumberFormat="1" applyFont="1" applyFill="1" applyBorder="1" applyAlignment="1">
      <alignment horizontal="right"/>
    </xf>
    <xf numFmtId="4" fontId="1" fillId="1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/>
    </xf>
    <xf numFmtId="0" fontId="11" fillId="15" borderId="10" xfId="0" applyFont="1" applyFill="1" applyBorder="1" applyAlignment="1">
      <alignment/>
    </xf>
    <xf numFmtId="3" fontId="13" fillId="37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0" fontId="7" fillId="14" borderId="10" xfId="0" applyFont="1" applyFill="1" applyBorder="1" applyAlignment="1">
      <alignment horizontal="right"/>
    </xf>
    <xf numFmtId="0" fontId="15" fillId="15" borderId="10" xfId="0" applyFont="1" applyFill="1" applyBorder="1" applyAlignment="1">
      <alignment horizontal="right" vertical="center"/>
    </xf>
    <xf numFmtId="0" fontId="15" fillId="15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wrapText="1"/>
    </xf>
    <xf numFmtId="3" fontId="10" fillId="37" borderId="10" xfId="0" applyNumberFormat="1" applyFont="1" applyFill="1" applyBorder="1" applyAlignment="1">
      <alignment/>
    </xf>
    <xf numFmtId="9" fontId="6" fillId="37" borderId="10" xfId="45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9" fontId="6" fillId="33" borderId="10" xfId="45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7" fillId="14" borderId="10" xfId="0" applyNumberFormat="1" applyFont="1" applyFill="1" applyBorder="1" applyAlignment="1">
      <alignment horizontal="right"/>
    </xf>
    <xf numFmtId="3" fontId="7" fillId="6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15" borderId="10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15" borderId="10" xfId="0" applyNumberFormat="1" applyFont="1" applyFill="1" applyBorder="1" applyAlignment="1">
      <alignment/>
    </xf>
    <xf numFmtId="3" fontId="16" fillId="35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38" borderId="10" xfId="0" applyFont="1" applyFill="1" applyBorder="1" applyAlignment="1">
      <alignment/>
    </xf>
    <xf numFmtId="3" fontId="12" fillId="38" borderId="10" xfId="0" applyNumberFormat="1" applyFont="1" applyFill="1" applyBorder="1" applyAlignment="1">
      <alignment/>
    </xf>
    <xf numFmtId="3" fontId="15" fillId="15" borderId="10" xfId="0" applyNumberFormat="1" applyFont="1" applyFill="1" applyBorder="1" applyAlignment="1">
      <alignment vertical="center"/>
    </xf>
    <xf numFmtId="0" fontId="11" fillId="38" borderId="12" xfId="0" applyFont="1" applyFill="1" applyBorder="1" applyAlignment="1">
      <alignment/>
    </xf>
    <xf numFmtId="0" fontId="11" fillId="38" borderId="11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/>
    </xf>
    <xf numFmtId="0" fontId="0" fillId="15" borderId="13" xfId="0" applyFill="1" applyBorder="1" applyAlignment="1">
      <alignment/>
    </xf>
    <xf numFmtId="4" fontId="1" fillId="15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3" fontId="15" fillId="15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10" fillId="37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15" fillId="15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left" vertical="center"/>
    </xf>
    <xf numFmtId="0" fontId="11" fillId="36" borderId="12" xfId="0" applyFont="1" applyFill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0" fontId="11" fillId="15" borderId="12" xfId="0" applyFont="1" applyFill="1" applyBorder="1" applyAlignment="1">
      <alignment horizontal="left"/>
    </xf>
    <xf numFmtId="0" fontId="11" fillId="15" borderId="11" xfId="0" applyFont="1" applyFill="1" applyBorder="1" applyAlignment="1">
      <alignment horizontal="left"/>
    </xf>
    <xf numFmtId="0" fontId="11" fillId="38" borderId="12" xfId="0" applyFont="1" applyFill="1" applyBorder="1" applyAlignment="1">
      <alignment horizontal="left"/>
    </xf>
    <xf numFmtId="0" fontId="11" fillId="38" borderId="11" xfId="0" applyFont="1" applyFill="1" applyBorder="1" applyAlignment="1">
      <alignment horizontal="left"/>
    </xf>
    <xf numFmtId="0" fontId="13" fillId="37" borderId="12" xfId="0" applyFont="1" applyFill="1" applyBorder="1" applyAlignment="1">
      <alignment horizontal="left"/>
    </xf>
    <xf numFmtId="0" fontId="13" fillId="37" borderId="20" xfId="0" applyFont="1" applyFill="1" applyBorder="1" applyAlignment="1">
      <alignment horizontal="left"/>
    </xf>
    <xf numFmtId="0" fontId="13" fillId="37" borderId="11" xfId="0" applyFont="1" applyFill="1" applyBorder="1" applyAlignment="1">
      <alignment horizontal="left"/>
    </xf>
    <xf numFmtId="0" fontId="15" fillId="15" borderId="13" xfId="0" applyFont="1" applyFill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zoomScalePageLayoutView="0" workbookViewId="0" topLeftCell="A1">
      <selection activeCell="A2" sqref="A2:K3"/>
    </sheetView>
  </sheetViews>
  <sheetFormatPr defaultColWidth="9.140625" defaultRowHeight="12.75"/>
  <cols>
    <col min="1" max="1" width="8.00390625" style="12" customWidth="1"/>
    <col min="2" max="2" width="59.140625" style="11" customWidth="1"/>
    <col min="3" max="3" width="10.00390625" style="11" hidden="1" customWidth="1"/>
    <col min="4" max="4" width="9.140625" style="11" hidden="1" customWidth="1"/>
    <col min="5" max="5" width="14.00390625" style="11" hidden="1" customWidth="1"/>
    <col min="6" max="7" width="15.7109375" style="11" hidden="1" customWidth="1"/>
    <col min="8" max="8" width="20.7109375" style="11" hidden="1" customWidth="1"/>
    <col min="9" max="9" width="15.7109375" style="14" customWidth="1"/>
    <col min="10" max="11" width="15.7109375" style="11" customWidth="1"/>
    <col min="12" max="16384" width="9.140625" style="11" customWidth="1"/>
  </cols>
  <sheetData>
    <row r="1" spans="1:11" ht="13.5" thickBot="1">
      <c r="A1" s="13"/>
      <c r="B1" s="14"/>
      <c r="C1" s="14"/>
      <c r="D1" s="14"/>
      <c r="E1" s="14"/>
      <c r="F1" s="14"/>
      <c r="G1" s="14"/>
      <c r="H1" s="14"/>
      <c r="J1" s="14"/>
      <c r="K1" s="14"/>
    </row>
    <row r="2" spans="1:11" s="1" customFormat="1" ht="30" customHeight="1">
      <c r="A2" s="102" t="s">
        <v>268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s="1" customFormat="1" ht="11.25" customHeight="1" thickBo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1" s="2" customFormat="1" ht="13.5" customHeight="1">
      <c r="A4" s="3"/>
      <c r="B4" s="4"/>
      <c r="C4" s="5"/>
      <c r="D4" s="5"/>
      <c r="E4" s="5"/>
      <c r="F4" s="4"/>
      <c r="G4" s="6"/>
      <c r="H4" s="7"/>
      <c r="I4" s="7"/>
      <c r="K4" s="4"/>
    </row>
    <row r="5" spans="1:11" s="2" customFormat="1" ht="21" customHeight="1">
      <c r="A5" s="108" t="s">
        <v>18</v>
      </c>
      <c r="B5" s="108"/>
      <c r="C5" s="27" t="s">
        <v>32</v>
      </c>
      <c r="D5" s="27">
        <v>2006</v>
      </c>
      <c r="E5" s="27" t="s">
        <v>33</v>
      </c>
      <c r="F5" s="53" t="s">
        <v>31</v>
      </c>
      <c r="G5" s="54"/>
      <c r="H5" s="27" t="s">
        <v>44</v>
      </c>
      <c r="I5" s="40" t="s">
        <v>246</v>
      </c>
      <c r="J5" s="40" t="s">
        <v>250</v>
      </c>
      <c r="K5" s="40" t="s">
        <v>264</v>
      </c>
    </row>
    <row r="6" spans="1:11" s="8" customFormat="1" ht="12.75" customHeight="1">
      <c r="A6" s="20"/>
      <c r="B6" s="17"/>
      <c r="C6" s="18"/>
      <c r="D6" s="18"/>
      <c r="E6" s="18"/>
      <c r="F6" s="18"/>
      <c r="G6" s="19"/>
      <c r="H6" s="18"/>
      <c r="I6" s="66"/>
      <c r="J6" s="65"/>
      <c r="K6" s="65"/>
    </row>
    <row r="7" spans="1:11" ht="12.75">
      <c r="A7" s="46" t="s">
        <v>265</v>
      </c>
      <c r="B7" s="46"/>
      <c r="C7" s="46">
        <f>SUM(C8:C12)</f>
        <v>31480</v>
      </c>
      <c r="D7" s="47">
        <f>SUM(D8:D9)</f>
        <v>26192</v>
      </c>
      <c r="E7" s="47">
        <f>SUM(E8:E12)</f>
        <v>31480</v>
      </c>
      <c r="F7" s="47">
        <f>SUM(F8:F12)</f>
        <v>26116</v>
      </c>
      <c r="G7" s="41">
        <f aca="true" t="shared" si="0" ref="G7:G12">+F7/E7</f>
        <v>0.8296060991105464</v>
      </c>
      <c r="H7" s="41" t="e">
        <f>+H8+#REF!</f>
        <v>#REF!</v>
      </c>
      <c r="I7" s="55">
        <f>SUM(I8:I8)</f>
        <v>168300</v>
      </c>
      <c r="J7" s="55">
        <f>SUM(J8:J8)</f>
        <v>168300</v>
      </c>
      <c r="K7" s="55">
        <f>SUM(K8:K8)</f>
        <v>168300</v>
      </c>
    </row>
    <row r="8" spans="1:11" s="8" customFormat="1" ht="12.75" customHeight="1">
      <c r="A8" s="20">
        <v>100</v>
      </c>
      <c r="B8" s="17"/>
      <c r="C8" s="18">
        <v>26033</v>
      </c>
      <c r="D8" s="18">
        <v>20500</v>
      </c>
      <c r="E8" s="18">
        <v>26033</v>
      </c>
      <c r="F8" s="18">
        <v>22210</v>
      </c>
      <c r="G8" s="19">
        <f t="shared" si="0"/>
        <v>0.8531479276303153</v>
      </c>
      <c r="H8" s="18">
        <v>28552</v>
      </c>
      <c r="I8" s="18">
        <v>168300</v>
      </c>
      <c r="J8" s="18">
        <v>168300</v>
      </c>
      <c r="K8" s="18">
        <v>168300</v>
      </c>
    </row>
    <row r="9" spans="1:11" s="2" customFormat="1" ht="11.25" hidden="1">
      <c r="A9" s="20">
        <v>121001</v>
      </c>
      <c r="B9" s="17" t="s">
        <v>25</v>
      </c>
      <c r="C9" s="18">
        <v>415</v>
      </c>
      <c r="D9" s="18">
        <v>5692</v>
      </c>
      <c r="E9" s="18">
        <v>415</v>
      </c>
      <c r="F9" s="17">
        <v>402</v>
      </c>
      <c r="G9" s="19">
        <f t="shared" si="0"/>
        <v>0.9686746987951808</v>
      </c>
      <c r="H9" s="18">
        <v>410</v>
      </c>
      <c r="I9" s="18"/>
      <c r="J9" s="18"/>
      <c r="K9" s="18"/>
    </row>
    <row r="10" spans="1:11" s="2" customFormat="1" ht="11.25" hidden="1">
      <c r="A10" s="20">
        <v>121002</v>
      </c>
      <c r="B10" s="17" t="s">
        <v>26</v>
      </c>
      <c r="C10" s="18">
        <v>857</v>
      </c>
      <c r="D10" s="18"/>
      <c r="E10" s="18">
        <v>857</v>
      </c>
      <c r="F10" s="17">
        <v>787</v>
      </c>
      <c r="G10" s="19">
        <f t="shared" si="0"/>
        <v>0.9183197199533255</v>
      </c>
      <c r="H10" s="18">
        <v>837</v>
      </c>
      <c r="I10" s="18"/>
      <c r="J10" s="18"/>
      <c r="K10" s="18"/>
    </row>
    <row r="11" spans="1:11" s="2" customFormat="1" ht="11.25" hidden="1">
      <c r="A11" s="20" t="s">
        <v>27</v>
      </c>
      <c r="B11" s="17" t="s">
        <v>28</v>
      </c>
      <c r="C11" s="18">
        <v>1849</v>
      </c>
      <c r="D11" s="18"/>
      <c r="E11" s="18">
        <v>1849</v>
      </c>
      <c r="F11" s="17">
        <v>1085</v>
      </c>
      <c r="G11" s="19">
        <f t="shared" si="0"/>
        <v>0.586803677663602</v>
      </c>
      <c r="H11" s="18">
        <v>1849</v>
      </c>
      <c r="I11" s="18"/>
      <c r="J11" s="18"/>
      <c r="K11" s="18"/>
    </row>
    <row r="12" spans="1:11" s="2" customFormat="1" ht="11.25" hidden="1">
      <c r="A12" s="20" t="s">
        <v>29</v>
      </c>
      <c r="B12" s="17" t="s">
        <v>30</v>
      </c>
      <c r="C12" s="18">
        <v>2326</v>
      </c>
      <c r="D12" s="18"/>
      <c r="E12" s="18">
        <v>2326</v>
      </c>
      <c r="F12" s="17">
        <v>1632</v>
      </c>
      <c r="G12" s="19">
        <f t="shared" si="0"/>
        <v>0.7016337059329321</v>
      </c>
      <c r="H12" s="18">
        <v>2326</v>
      </c>
      <c r="I12" s="18"/>
      <c r="J12" s="18"/>
      <c r="K12" s="18"/>
    </row>
    <row r="13" spans="1:11" s="8" customFormat="1" ht="12.75" customHeight="1">
      <c r="A13" s="20"/>
      <c r="B13" s="17"/>
      <c r="C13" s="18"/>
      <c r="D13" s="18"/>
      <c r="E13" s="18"/>
      <c r="F13" s="18"/>
      <c r="G13" s="19"/>
      <c r="H13" s="18"/>
      <c r="I13" s="18"/>
      <c r="J13" s="18"/>
      <c r="K13" s="18"/>
    </row>
    <row r="14" spans="1:11" ht="12.75">
      <c r="A14" s="46" t="s">
        <v>266</v>
      </c>
      <c r="B14" s="46"/>
      <c r="C14" s="46">
        <f>SUM(C15:C16)</f>
        <v>522</v>
      </c>
      <c r="D14" s="47">
        <f>SUM(D15:D16)</f>
        <v>508</v>
      </c>
      <c r="E14" s="47">
        <f>SUM(E15:E16)</f>
        <v>522</v>
      </c>
      <c r="F14" s="47">
        <f>SUM(F15:F16)</f>
        <v>302</v>
      </c>
      <c r="G14" s="41">
        <f>+F14/E14</f>
        <v>0.578544061302682</v>
      </c>
      <c r="H14" s="41">
        <f>SUM(H15:H16)</f>
        <v>509</v>
      </c>
      <c r="I14" s="67">
        <f>SUM(I16:I16)</f>
        <v>64677</v>
      </c>
      <c r="J14" s="67">
        <f>SUM(J16:J16)</f>
        <v>64677</v>
      </c>
      <c r="K14" s="67">
        <f>SUM(K16:K16)</f>
        <v>64677</v>
      </c>
    </row>
    <row r="15" spans="1:11" s="2" customFormat="1" ht="11.25" hidden="1">
      <c r="A15" s="24">
        <v>179</v>
      </c>
      <c r="B15" s="17" t="s">
        <v>41</v>
      </c>
      <c r="C15" s="17">
        <v>13</v>
      </c>
      <c r="D15" s="17">
        <v>0</v>
      </c>
      <c r="E15" s="17">
        <v>13</v>
      </c>
      <c r="F15" s="17">
        <v>0</v>
      </c>
      <c r="G15" s="19">
        <f>+F15/E15</f>
        <v>0</v>
      </c>
      <c r="H15" s="17">
        <v>0</v>
      </c>
      <c r="I15" s="17"/>
      <c r="J15" s="17"/>
      <c r="K15" s="17"/>
    </row>
    <row r="16" spans="1:11" s="2" customFormat="1" ht="11.25">
      <c r="A16" s="20">
        <v>200</v>
      </c>
      <c r="B16" s="17"/>
      <c r="C16" s="18">
        <v>509</v>
      </c>
      <c r="D16" s="18">
        <v>508</v>
      </c>
      <c r="E16" s="18">
        <v>509</v>
      </c>
      <c r="F16" s="18">
        <v>302</v>
      </c>
      <c r="G16" s="19">
        <f>+F16/E16</f>
        <v>0.593320235756385</v>
      </c>
      <c r="H16" s="18">
        <v>509</v>
      </c>
      <c r="I16" s="18">
        <v>64677</v>
      </c>
      <c r="J16" s="18">
        <v>64677</v>
      </c>
      <c r="K16" s="18">
        <v>64677</v>
      </c>
    </row>
    <row r="17" spans="1:11" s="8" customFormat="1" ht="12.75" customHeight="1">
      <c r="A17" s="20"/>
      <c r="B17" s="17"/>
      <c r="C17" s="18"/>
      <c r="D17" s="18"/>
      <c r="E17" s="18"/>
      <c r="F17" s="18"/>
      <c r="G17" s="19"/>
      <c r="H17" s="18"/>
      <c r="I17" s="18"/>
      <c r="J17" s="18"/>
      <c r="K17" s="18"/>
    </row>
    <row r="18" spans="1:11" ht="12.75">
      <c r="A18" s="46" t="s">
        <v>76</v>
      </c>
      <c r="B18" s="46"/>
      <c r="C18" s="46">
        <f>SUM(C19:C19)</f>
        <v>20</v>
      </c>
      <c r="D18" s="47">
        <f>SUM(D19:D19)</f>
        <v>20</v>
      </c>
      <c r="E18" s="47">
        <f>SUM(E19:E19)</f>
        <v>20</v>
      </c>
      <c r="F18" s="47">
        <f>SUM(F19:F19)</f>
        <v>3</v>
      </c>
      <c r="G18" s="41">
        <f>+F18/E18</f>
        <v>0.15</v>
      </c>
      <c r="H18" s="41">
        <f>SUM(H19:H19)</f>
        <v>20</v>
      </c>
      <c r="I18" s="55">
        <f>SUM(I19:I19)</f>
        <v>42909</v>
      </c>
      <c r="J18" s="55">
        <f>SUM(J19:J19)</f>
        <v>42909</v>
      </c>
      <c r="K18" s="55">
        <f>SUM(K19:K19)</f>
        <v>42909</v>
      </c>
    </row>
    <row r="19" spans="1:11" s="8" customFormat="1" ht="12.75" customHeight="1">
      <c r="A19" s="20">
        <v>300</v>
      </c>
      <c r="B19" s="17"/>
      <c r="C19" s="18">
        <v>20</v>
      </c>
      <c r="D19" s="18">
        <v>20</v>
      </c>
      <c r="E19" s="18">
        <v>20</v>
      </c>
      <c r="F19" s="18">
        <v>3</v>
      </c>
      <c r="G19" s="19">
        <f>+F19/E19</f>
        <v>0.15</v>
      </c>
      <c r="H19" s="18">
        <v>20</v>
      </c>
      <c r="I19" s="18">
        <v>42909</v>
      </c>
      <c r="J19" s="18">
        <v>42909</v>
      </c>
      <c r="K19" s="18">
        <v>42909</v>
      </c>
    </row>
    <row r="20" spans="1:11" s="8" customFormat="1" ht="12.75" customHeight="1">
      <c r="A20" s="20"/>
      <c r="B20" s="17"/>
      <c r="C20" s="18"/>
      <c r="D20" s="18"/>
      <c r="E20" s="18"/>
      <c r="F20" s="18"/>
      <c r="G20" s="19"/>
      <c r="H20" s="18"/>
      <c r="I20" s="18"/>
      <c r="J20" s="18"/>
      <c r="K20" s="18"/>
    </row>
    <row r="21" spans="1:11" ht="16.5" customHeight="1">
      <c r="A21" s="109" t="s">
        <v>3</v>
      </c>
      <c r="B21" s="109"/>
      <c r="C21" s="43" t="e">
        <f>+C18+#REF!+#REF!+#REF!+C14+#REF!+C7</f>
        <v>#REF!</v>
      </c>
      <c r="D21" s="48" t="e">
        <f>+D18+#REF!+#REF!+#REF!+D14+#REF!+D7</f>
        <v>#REF!</v>
      </c>
      <c r="E21" s="48" t="e">
        <f>+E18+#REF!+#REF!+#REF!+E14+#REF!+E7</f>
        <v>#REF!</v>
      </c>
      <c r="F21" s="48" t="e">
        <f>+F18+#REF!+#REF!+#REF!+F14+#REF!+F7</f>
        <v>#REF!</v>
      </c>
      <c r="G21" s="41" t="e">
        <f>+F21/E21</f>
        <v>#REF!</v>
      </c>
      <c r="H21" s="41" t="e">
        <f>+H18+#REF!+#REF!+#REF!+H14+#REF!+H7</f>
        <v>#REF!</v>
      </c>
      <c r="I21" s="82">
        <f>SUM(I18,I14,I7)</f>
        <v>275886</v>
      </c>
      <c r="J21" s="82">
        <f>SUM(J18,J14,J7)</f>
        <v>275886</v>
      </c>
      <c r="K21" s="82">
        <f>SUM(K18,K14,K7)</f>
        <v>275886</v>
      </c>
    </row>
    <row r="22" spans="1:9" s="9" customFormat="1" ht="12.75">
      <c r="A22" s="10"/>
      <c r="I22" s="26"/>
    </row>
    <row r="23" spans="1:11" s="2" customFormat="1" ht="22.5">
      <c r="A23" s="110" t="s">
        <v>17</v>
      </c>
      <c r="B23" s="110"/>
      <c r="C23" s="53" t="s">
        <v>32</v>
      </c>
      <c r="D23" s="53" t="s">
        <v>24</v>
      </c>
      <c r="E23" s="27" t="s">
        <v>33</v>
      </c>
      <c r="F23" s="53" t="s">
        <v>31</v>
      </c>
      <c r="G23" s="54"/>
      <c r="H23" s="27" t="s">
        <v>44</v>
      </c>
      <c r="I23" s="40" t="s">
        <v>246</v>
      </c>
      <c r="J23" s="40" t="s">
        <v>250</v>
      </c>
      <c r="K23" s="40" t="s">
        <v>264</v>
      </c>
    </row>
    <row r="24" spans="1:11" ht="12.75">
      <c r="A24" s="95">
        <v>300</v>
      </c>
      <c r="B24" s="95" t="s">
        <v>243</v>
      </c>
      <c r="C24" s="95"/>
      <c r="D24" s="96"/>
      <c r="E24" s="96"/>
      <c r="F24" s="96"/>
      <c r="G24" s="97"/>
      <c r="H24" s="97"/>
      <c r="I24" s="98">
        <v>50000</v>
      </c>
      <c r="J24" s="98">
        <v>50000</v>
      </c>
      <c r="K24" s="98">
        <v>50000</v>
      </c>
    </row>
    <row r="25" spans="1:11" ht="12.75">
      <c r="A25" s="95"/>
      <c r="B25" s="95"/>
      <c r="C25" s="96"/>
      <c r="D25" s="96"/>
      <c r="E25" s="96"/>
      <c r="F25" s="97"/>
      <c r="G25" s="97"/>
      <c r="H25" s="98"/>
      <c r="I25" s="98"/>
      <c r="J25" s="99"/>
      <c r="K25" s="95"/>
    </row>
    <row r="26" spans="1:11" ht="16.5" customHeight="1">
      <c r="A26" s="109" t="s">
        <v>1</v>
      </c>
      <c r="B26" s="109"/>
      <c r="C26" s="43" t="e">
        <f>SUM(#REF!)</f>
        <v>#REF!</v>
      </c>
      <c r="D26" s="48" t="e">
        <f>SUM(#REF!)</f>
        <v>#REF!</v>
      </c>
      <c r="E26" s="48" t="e">
        <f>SUM(#REF!)</f>
        <v>#REF!</v>
      </c>
      <c r="F26" s="48" t="e">
        <f>SUM(#REF!)</f>
        <v>#REF!</v>
      </c>
      <c r="G26" s="41"/>
      <c r="H26" s="41" t="e">
        <f>SUM(#REF!)</f>
        <v>#REF!</v>
      </c>
      <c r="I26" s="82">
        <f>SUM(I24:I25)</f>
        <v>50000</v>
      </c>
      <c r="J26" s="57">
        <f>SUM(J24:J25)</f>
        <v>50000</v>
      </c>
      <c r="K26" s="56">
        <f>SUM(K24:K25)</f>
        <v>50000</v>
      </c>
    </row>
    <row r="27" spans="1:9" s="9" customFormat="1" ht="12.75">
      <c r="A27" s="10"/>
      <c r="I27" s="26"/>
    </row>
    <row r="28" spans="1:11" s="2" customFormat="1" ht="22.5">
      <c r="A28" s="58" t="s">
        <v>74</v>
      </c>
      <c r="B28" s="59"/>
      <c r="C28" s="53" t="s">
        <v>32</v>
      </c>
      <c r="D28" s="53" t="s">
        <v>24</v>
      </c>
      <c r="E28" s="27" t="s">
        <v>33</v>
      </c>
      <c r="F28" s="53" t="s">
        <v>31</v>
      </c>
      <c r="G28" s="54"/>
      <c r="H28" s="27" t="s">
        <v>44</v>
      </c>
      <c r="I28" s="40" t="s">
        <v>246</v>
      </c>
      <c r="J28" s="40" t="s">
        <v>250</v>
      </c>
      <c r="K28" s="40" t="s">
        <v>264</v>
      </c>
    </row>
    <row r="29" spans="1:11" ht="12.75">
      <c r="A29" s="46" t="s">
        <v>75</v>
      </c>
      <c r="B29" s="46"/>
      <c r="C29" s="46" t="s">
        <v>0</v>
      </c>
      <c r="D29" s="47"/>
      <c r="E29" s="47"/>
      <c r="F29" s="47"/>
      <c r="G29" s="41"/>
      <c r="H29" s="41"/>
      <c r="I29" s="67">
        <f>SUM(I30:I30)</f>
        <v>10625</v>
      </c>
      <c r="J29" s="67">
        <f>SUM(J30:J30)</f>
        <v>11000</v>
      </c>
      <c r="K29" s="67">
        <f>SUM(K30:K30)</f>
        <v>11000</v>
      </c>
    </row>
    <row r="30" spans="1:11" s="8" customFormat="1" ht="12.75" customHeight="1">
      <c r="A30" s="20">
        <v>400</v>
      </c>
      <c r="B30" s="22" t="s">
        <v>240</v>
      </c>
      <c r="C30" s="18">
        <v>2782</v>
      </c>
      <c r="D30" s="18"/>
      <c r="E30" s="18">
        <f>1248+C30</f>
        <v>4030</v>
      </c>
      <c r="F30" s="18">
        <v>2448</v>
      </c>
      <c r="G30" s="19">
        <f>+F30/E30</f>
        <v>0.6074441687344914</v>
      </c>
      <c r="H30" s="18">
        <v>4030</v>
      </c>
      <c r="I30" s="18">
        <v>10625</v>
      </c>
      <c r="J30" s="18">
        <v>11000</v>
      </c>
      <c r="K30" s="18">
        <v>11000</v>
      </c>
    </row>
    <row r="31" spans="1:11" ht="16.5" customHeight="1">
      <c r="A31" s="109" t="s">
        <v>74</v>
      </c>
      <c r="B31" s="109"/>
      <c r="C31" s="43">
        <f>SUM(C30:C30)</f>
        <v>2782</v>
      </c>
      <c r="D31" s="48">
        <f>SUM(D30:D30)</f>
        <v>0</v>
      </c>
      <c r="E31" s="48">
        <f>SUM(E30:E30)</f>
        <v>4030</v>
      </c>
      <c r="F31" s="48">
        <f>SUM(F30:F30)</f>
        <v>2448</v>
      </c>
      <c r="G31" s="41">
        <f>+F31/E31</f>
        <v>0.6074441687344914</v>
      </c>
      <c r="H31" s="41">
        <f>SUM(H30:H30)</f>
        <v>4030</v>
      </c>
      <c r="I31" s="82">
        <f>SUM(I30:I30)</f>
        <v>10625</v>
      </c>
      <c r="J31" s="82">
        <f>SUM(J30:J30)</f>
        <v>11000</v>
      </c>
      <c r="K31" s="82">
        <f>SUM(K30:K30)</f>
        <v>11000</v>
      </c>
    </row>
    <row r="32" spans="1:11" ht="16.5" customHeight="1">
      <c r="A32" s="91"/>
      <c r="B32" s="91"/>
      <c r="C32" s="92"/>
      <c r="D32" s="93"/>
      <c r="E32" s="93"/>
      <c r="F32" s="93"/>
      <c r="G32" s="92"/>
      <c r="H32" s="92"/>
      <c r="I32" s="94"/>
      <c r="J32" s="94"/>
      <c r="K32" s="94"/>
    </row>
    <row r="33" spans="1:11" s="2" customFormat="1" ht="15">
      <c r="A33" s="100" t="s">
        <v>18</v>
      </c>
      <c r="B33" s="100"/>
      <c r="C33" s="60" t="e">
        <f>+#REF!</f>
        <v>#REF!</v>
      </c>
      <c r="D33" s="60" t="e">
        <f>+#REF!</f>
        <v>#REF!</v>
      </c>
      <c r="E33" s="60" t="e">
        <f>+#REF!</f>
        <v>#REF!</v>
      </c>
      <c r="F33" s="60" t="e">
        <f>+#REF!</f>
        <v>#REF!</v>
      </c>
      <c r="G33" s="61" t="e">
        <f>+F33/E33</f>
        <v>#REF!</v>
      </c>
      <c r="H33" s="60" t="e">
        <f>+#REF!</f>
        <v>#REF!</v>
      </c>
      <c r="I33" s="60">
        <f>I21</f>
        <v>275886</v>
      </c>
      <c r="J33" s="60">
        <f>J21</f>
        <v>275886</v>
      </c>
      <c r="K33" s="60">
        <f>K21</f>
        <v>275886</v>
      </c>
    </row>
    <row r="34" spans="1:11" s="2" customFormat="1" ht="15">
      <c r="A34" s="100" t="s">
        <v>17</v>
      </c>
      <c r="B34" s="100"/>
      <c r="C34" s="60" t="e">
        <f>+#REF!</f>
        <v>#REF!</v>
      </c>
      <c r="D34" s="60" t="e">
        <f>+#REF!</f>
        <v>#REF!</v>
      </c>
      <c r="E34" s="60" t="e">
        <f>+#REF!</f>
        <v>#REF!</v>
      </c>
      <c r="F34" s="60" t="e">
        <f>+#REF!</f>
        <v>#REF!</v>
      </c>
      <c r="G34" s="61" t="e">
        <f>+F34/E34</f>
        <v>#REF!</v>
      </c>
      <c r="H34" s="60" t="e">
        <f>+#REF!</f>
        <v>#REF!</v>
      </c>
      <c r="I34" s="60">
        <f>I26</f>
        <v>50000</v>
      </c>
      <c r="J34" s="60">
        <f>J26</f>
        <v>50000</v>
      </c>
      <c r="K34" s="60">
        <f>K26</f>
        <v>50000</v>
      </c>
    </row>
    <row r="35" spans="1:11" s="9" customFormat="1" ht="15">
      <c r="A35" s="100" t="s">
        <v>74</v>
      </c>
      <c r="B35" s="100"/>
      <c r="C35" s="60">
        <f>+C31</f>
        <v>2782</v>
      </c>
      <c r="D35" s="60">
        <f>+D31</f>
        <v>0</v>
      </c>
      <c r="E35" s="60">
        <f>+E31</f>
        <v>4030</v>
      </c>
      <c r="F35" s="60">
        <f>+F31</f>
        <v>2448</v>
      </c>
      <c r="G35" s="61">
        <f>+F35/E35</f>
        <v>0.6074441687344914</v>
      </c>
      <c r="H35" s="60">
        <f>+H31</f>
        <v>4030</v>
      </c>
      <c r="I35" s="60">
        <f>I31</f>
        <v>10625</v>
      </c>
      <c r="J35" s="60">
        <f>J31</f>
        <v>11000</v>
      </c>
      <c r="K35" s="60">
        <f>K31</f>
        <v>11000</v>
      </c>
    </row>
    <row r="36" spans="1:11" s="9" customFormat="1" ht="15">
      <c r="A36" s="101" t="s">
        <v>19</v>
      </c>
      <c r="B36" s="101"/>
      <c r="C36" s="62" t="e">
        <f>+C34+C33+C35</f>
        <v>#REF!</v>
      </c>
      <c r="D36" s="62" t="e">
        <f>+D34+D33+D35</f>
        <v>#REF!</v>
      </c>
      <c r="E36" s="62" t="e">
        <f>+E34+E33+E35</f>
        <v>#REF!</v>
      </c>
      <c r="F36" s="62" t="e">
        <f>SUM(F33:F35)</f>
        <v>#REF!</v>
      </c>
      <c r="G36" s="63" t="e">
        <f>+F36/E36</f>
        <v>#REF!</v>
      </c>
      <c r="H36" s="62" t="e">
        <f>+H34+H33+H35+#REF!</f>
        <v>#REF!</v>
      </c>
      <c r="I36" s="64">
        <f>SUM(I33:I35)</f>
        <v>336511</v>
      </c>
      <c r="J36" s="64">
        <f>SUM(J33:J35)</f>
        <v>336886</v>
      </c>
      <c r="K36" s="64">
        <f>SUM(K33:K35)</f>
        <v>336886</v>
      </c>
    </row>
    <row r="37" spans="1:9" s="9" customFormat="1" ht="12.75">
      <c r="A37" s="10"/>
      <c r="I37" s="26"/>
    </row>
    <row r="38" s="9" customFormat="1" ht="12.75"/>
    <row r="39" ht="16.5" customHeight="1"/>
    <row r="40" ht="16.5" customHeight="1"/>
    <row r="41" s="8" customFormat="1" ht="12.75" customHeight="1"/>
    <row r="42" s="8" customFormat="1" ht="12.75" customHeight="1"/>
    <row r="43" spans="1:9" ht="12.75">
      <c r="A43" s="11"/>
      <c r="I43" s="11"/>
    </row>
    <row r="44" spans="1:9" ht="12.75">
      <c r="A44" s="11"/>
      <c r="I44" s="11"/>
    </row>
    <row r="45" spans="1:9" ht="12.75">
      <c r="A45" s="11"/>
      <c r="I45" s="11"/>
    </row>
    <row r="46" spans="1:9" ht="12.75">
      <c r="A46" s="11"/>
      <c r="I46" s="11"/>
    </row>
    <row r="47" spans="1:9" ht="12.75">
      <c r="A47" s="11"/>
      <c r="I47" s="11"/>
    </row>
    <row r="48" spans="1:9" ht="12.75">
      <c r="A48" s="11"/>
      <c r="I48" s="11"/>
    </row>
    <row r="49" spans="1:9" ht="12.75">
      <c r="A49" s="11"/>
      <c r="I49" s="11"/>
    </row>
    <row r="50" spans="1:9" ht="12.75">
      <c r="A50" s="11"/>
      <c r="I50" s="11"/>
    </row>
    <row r="51" spans="1:9" ht="12.75">
      <c r="A51" s="11"/>
      <c r="I51" s="11"/>
    </row>
    <row r="52" spans="1:9" ht="12.75">
      <c r="A52" s="11"/>
      <c r="I52" s="11"/>
    </row>
  </sheetData>
  <sheetProtection/>
  <mergeCells count="10">
    <mergeCell ref="A33:B33"/>
    <mergeCell ref="A34:B34"/>
    <mergeCell ref="A35:B35"/>
    <mergeCell ref="A36:B36"/>
    <mergeCell ref="A2:K3"/>
    <mergeCell ref="A5:B5"/>
    <mergeCell ref="A21:B21"/>
    <mergeCell ref="A23:B23"/>
    <mergeCell ref="A26:B26"/>
    <mergeCell ref="A31:B31"/>
  </mergeCells>
  <printOptions/>
  <pageMargins left="0.7086614173228347" right="0.11811023622047245" top="0.4330708661417323" bottom="0.5905511811023623" header="0.1968503937007874" footer="0.5118110236220472"/>
  <pageSetup horizontalDpi="600" verticalDpi="600" orientation="landscape" paperSize="9" scale="90" r:id="rId1"/>
  <headerFooter alignWithMargins="0">
    <oddFooter>&amp;CStrana 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94"/>
  <sheetViews>
    <sheetView zoomScalePageLayoutView="0" workbookViewId="0" topLeftCell="A52">
      <selection activeCell="B68" sqref="B68"/>
    </sheetView>
  </sheetViews>
  <sheetFormatPr defaultColWidth="9.140625" defaultRowHeight="12.75"/>
  <cols>
    <col min="1" max="1" width="7.421875" style="0" customWidth="1"/>
    <col min="2" max="2" width="24.7109375" style="0" customWidth="1"/>
    <col min="3" max="3" width="38.7109375" style="0" customWidth="1"/>
    <col min="4" max="6" width="15.7109375" style="0" customWidth="1"/>
    <col min="8" max="8" width="5.28125" style="0" customWidth="1"/>
    <col min="9" max="9" width="22.00390625" style="0" customWidth="1"/>
    <col min="10" max="10" width="14.57421875" style="0" customWidth="1"/>
    <col min="11" max="11" width="12.140625" style="0" customWidth="1"/>
    <col min="12" max="12" width="11.57421875" style="0" customWidth="1"/>
    <col min="13" max="13" width="12.140625" style="0" customWidth="1"/>
    <col min="14" max="14" width="14.140625" style="0" customWidth="1"/>
    <col min="15" max="15" width="16.00390625" style="0" customWidth="1"/>
    <col min="16" max="16" width="10.28125" style="0" customWidth="1"/>
    <col min="17" max="17" width="12.28125" style="0" customWidth="1"/>
  </cols>
  <sheetData>
    <row r="1" ht="13.5" customHeight="1" thickBot="1"/>
    <row r="2" spans="1:6" ht="30" customHeight="1">
      <c r="A2" s="111" t="s">
        <v>267</v>
      </c>
      <c r="B2" s="112"/>
      <c r="C2" s="112"/>
      <c r="D2" s="112"/>
      <c r="E2" s="112"/>
      <c r="F2" s="113"/>
    </row>
    <row r="3" spans="1:6" ht="11.25" customHeight="1" thickBot="1">
      <c r="A3" s="114"/>
      <c r="B3" s="115"/>
      <c r="C3" s="115"/>
      <c r="D3" s="115"/>
      <c r="E3" s="115"/>
      <c r="F3" s="116"/>
    </row>
    <row r="4" ht="12" customHeight="1"/>
    <row r="5" spans="1:6" ht="22.5" customHeight="1">
      <c r="A5" s="117" t="s">
        <v>42</v>
      </c>
      <c r="B5" s="117"/>
      <c r="C5" s="39"/>
      <c r="D5" s="40" t="s">
        <v>246</v>
      </c>
      <c r="E5" s="40" t="s">
        <v>250</v>
      </c>
      <c r="F5" s="40" t="s">
        <v>264</v>
      </c>
    </row>
    <row r="6" spans="1:6" ht="12.75">
      <c r="A6" s="41"/>
      <c r="B6" s="41"/>
      <c r="C6" s="41"/>
      <c r="D6" s="42"/>
      <c r="E6" s="42"/>
      <c r="F6" s="42"/>
    </row>
    <row r="7" spans="1:6" ht="12.75">
      <c r="A7" s="46" t="s">
        <v>5</v>
      </c>
      <c r="B7" s="46"/>
      <c r="C7" s="46"/>
      <c r="D7" s="67">
        <f>SUM(D8)</f>
        <v>115416</v>
      </c>
      <c r="E7" s="67">
        <f>SUM(E8)</f>
        <v>112126</v>
      </c>
      <c r="F7" s="67">
        <f>SUM(F8)</f>
        <v>112126</v>
      </c>
    </row>
    <row r="8" spans="1:6" ht="12.75">
      <c r="A8" s="41"/>
      <c r="B8" s="31">
        <v>600</v>
      </c>
      <c r="C8" s="32"/>
      <c r="D8" s="68">
        <v>115416</v>
      </c>
      <c r="E8" s="68">
        <v>112126</v>
      </c>
      <c r="F8" s="68">
        <v>112126</v>
      </c>
    </row>
    <row r="10" spans="1:6" ht="12.75">
      <c r="A10" s="46" t="s">
        <v>233</v>
      </c>
      <c r="B10" s="46"/>
      <c r="C10" s="46"/>
      <c r="D10" s="67">
        <f>SUM(D11)</f>
        <v>900</v>
      </c>
      <c r="E10" s="67">
        <f>SUM(E11)</f>
        <v>900</v>
      </c>
      <c r="F10" s="67">
        <f>SUM(F11)</f>
        <v>900</v>
      </c>
    </row>
    <row r="11" spans="1:6" ht="12.75">
      <c r="A11" s="41"/>
      <c r="B11" s="31">
        <v>600</v>
      </c>
      <c r="C11" s="31"/>
      <c r="D11" s="68">
        <v>900</v>
      </c>
      <c r="E11" s="68">
        <v>900</v>
      </c>
      <c r="F11" s="68">
        <v>900</v>
      </c>
    </row>
    <row r="13" spans="1:6" ht="12.75">
      <c r="A13" s="46" t="s">
        <v>85</v>
      </c>
      <c r="B13" s="46"/>
      <c r="C13" s="46"/>
      <c r="D13" s="67">
        <v>1700</v>
      </c>
      <c r="E13" s="67">
        <v>980</v>
      </c>
      <c r="F13" s="67">
        <v>980</v>
      </c>
    </row>
    <row r="14" spans="1:6" ht="12.75">
      <c r="A14" s="41"/>
      <c r="B14" s="31">
        <v>600</v>
      </c>
      <c r="C14" s="31"/>
      <c r="D14" s="68">
        <v>1700</v>
      </c>
      <c r="E14" s="68">
        <v>980</v>
      </c>
      <c r="F14" s="68">
        <v>980</v>
      </c>
    </row>
    <row r="16" spans="1:6" ht="12.75">
      <c r="A16" s="46" t="s">
        <v>13</v>
      </c>
      <c r="B16" s="46"/>
      <c r="C16" s="46"/>
      <c r="D16" s="67">
        <v>4360</v>
      </c>
      <c r="E16" s="67">
        <v>3920</v>
      </c>
      <c r="F16" s="67">
        <v>3920</v>
      </c>
    </row>
    <row r="17" spans="1:6" ht="12.75" customHeight="1">
      <c r="A17" s="41"/>
      <c r="B17" s="31">
        <v>600</v>
      </c>
      <c r="C17" s="31"/>
      <c r="D17" s="68">
        <v>4360</v>
      </c>
      <c r="E17" s="68">
        <v>3920</v>
      </c>
      <c r="F17" s="68">
        <v>3920</v>
      </c>
    </row>
    <row r="19" spans="1:6" ht="12.75">
      <c r="A19" s="46" t="s">
        <v>86</v>
      </c>
      <c r="B19" s="46"/>
      <c r="C19" s="46"/>
      <c r="D19" s="67">
        <v>7450</v>
      </c>
      <c r="E19" s="67">
        <v>6150</v>
      </c>
      <c r="F19" s="67">
        <v>6150</v>
      </c>
    </row>
    <row r="20" spans="1:6" ht="12.75" customHeight="1">
      <c r="A20" s="41"/>
      <c r="B20" s="31">
        <v>600</v>
      </c>
      <c r="C20" s="31"/>
      <c r="D20" s="68">
        <v>7450</v>
      </c>
      <c r="E20" s="68">
        <v>6150</v>
      </c>
      <c r="F20" s="68">
        <v>6150</v>
      </c>
    </row>
    <row r="22" spans="1:6" ht="12.75">
      <c r="A22" s="46" t="s">
        <v>165</v>
      </c>
      <c r="B22" s="46"/>
      <c r="C22" s="46"/>
      <c r="D22" s="67">
        <f>SUM(D23)</f>
        <v>500</v>
      </c>
      <c r="E22" s="67">
        <f>SUM(E23)</f>
        <v>300</v>
      </c>
      <c r="F22" s="67">
        <f>SUM(F23)</f>
        <v>300</v>
      </c>
    </row>
    <row r="23" spans="1:6" ht="12.75">
      <c r="A23" s="41"/>
      <c r="B23" s="29">
        <v>600</v>
      </c>
      <c r="C23" s="28"/>
      <c r="D23" s="69">
        <v>500</v>
      </c>
      <c r="E23" s="69">
        <v>300</v>
      </c>
      <c r="F23" s="69">
        <v>300</v>
      </c>
    </row>
    <row r="25" spans="1:6" ht="12.75">
      <c r="A25" s="46" t="s">
        <v>167</v>
      </c>
      <c r="B25" s="46"/>
      <c r="C25" s="46"/>
      <c r="D25" s="67">
        <v>3685</v>
      </c>
      <c r="E25" s="67">
        <v>3350</v>
      </c>
      <c r="F25" s="67">
        <v>3350</v>
      </c>
    </row>
    <row r="26" spans="1:6" ht="12.75">
      <c r="A26" s="41"/>
      <c r="B26" s="31">
        <v>600</v>
      </c>
      <c r="C26" s="31"/>
      <c r="D26" s="68">
        <v>3685</v>
      </c>
      <c r="E26" s="68">
        <v>3350</v>
      </c>
      <c r="F26" s="68">
        <v>3350</v>
      </c>
    </row>
    <row r="28" spans="1:6" ht="12.75">
      <c r="A28" s="46" t="s">
        <v>14</v>
      </c>
      <c r="B28" s="46"/>
      <c r="C28" s="46"/>
      <c r="D28" s="67">
        <f>SUM(D29)</f>
        <v>8200</v>
      </c>
      <c r="E28" s="67">
        <f>SUM(E29)</f>
        <v>8200</v>
      </c>
      <c r="F28" s="67">
        <f>SUM(F29)</f>
        <v>8200</v>
      </c>
    </row>
    <row r="29" spans="1:6" ht="12.75">
      <c r="A29" s="41"/>
      <c r="B29" s="31">
        <v>600</v>
      </c>
      <c r="C29" s="31"/>
      <c r="D29" s="68">
        <v>8200</v>
      </c>
      <c r="E29" s="68">
        <v>8200</v>
      </c>
      <c r="F29" s="68">
        <v>8200</v>
      </c>
    </row>
    <row r="30" spans="1:6" ht="12.75">
      <c r="A30" s="75"/>
      <c r="B30" s="76"/>
      <c r="C30" s="16"/>
      <c r="D30" s="77"/>
      <c r="E30" s="77"/>
      <c r="F30" s="77"/>
    </row>
    <row r="31" spans="1:6" ht="12.75">
      <c r="A31" s="46" t="s">
        <v>90</v>
      </c>
      <c r="B31" s="46"/>
      <c r="C31" s="46"/>
      <c r="D31" s="67">
        <f>SUM(D32)</f>
        <v>4070</v>
      </c>
      <c r="E31" s="67">
        <f>SUM(E32)</f>
        <v>4070</v>
      </c>
      <c r="F31" s="67">
        <f>SUM(F32)</f>
        <v>4070</v>
      </c>
    </row>
    <row r="32" spans="1:6" ht="12.75">
      <c r="A32" s="41"/>
      <c r="B32" s="31">
        <v>600</v>
      </c>
      <c r="C32" s="31"/>
      <c r="D32" s="68">
        <v>4070</v>
      </c>
      <c r="E32" s="68">
        <v>4070</v>
      </c>
      <c r="F32" s="68">
        <v>4070</v>
      </c>
    </row>
    <row r="34" spans="1:6" ht="12.75">
      <c r="A34" s="46" t="s">
        <v>212</v>
      </c>
      <c r="B34" s="46"/>
      <c r="C34" s="46"/>
      <c r="D34" s="67">
        <v>750</v>
      </c>
      <c r="E34" s="67">
        <v>830</v>
      </c>
      <c r="F34" s="67">
        <v>830</v>
      </c>
    </row>
    <row r="35" spans="1:6" ht="12.75">
      <c r="A35" s="41"/>
      <c r="B35" s="31">
        <v>600</v>
      </c>
      <c r="C35" s="31"/>
      <c r="D35" s="68">
        <v>750</v>
      </c>
      <c r="E35" s="68">
        <v>830</v>
      </c>
      <c r="F35" s="68">
        <v>830</v>
      </c>
    </row>
    <row r="36" ht="21.75" customHeight="1"/>
    <row r="37" spans="1:6" ht="12.75">
      <c r="A37" s="46" t="s">
        <v>180</v>
      </c>
      <c r="B37" s="46"/>
      <c r="C37" s="46"/>
      <c r="D37" s="67">
        <f>SUM(D38)</f>
        <v>550</v>
      </c>
      <c r="E37" s="67">
        <f>SUM(E38)</f>
        <v>550</v>
      </c>
      <c r="F37" s="67">
        <f>SUM(F38)</f>
        <v>550</v>
      </c>
    </row>
    <row r="38" spans="1:6" ht="12.75">
      <c r="A38" s="41"/>
      <c r="B38" s="31">
        <v>600</v>
      </c>
      <c r="C38" s="31"/>
      <c r="D38" s="68">
        <v>550</v>
      </c>
      <c r="E38" s="68">
        <v>550</v>
      </c>
      <c r="F38" s="68">
        <v>550</v>
      </c>
    </row>
    <row r="40" spans="1:6" ht="12.75">
      <c r="A40" s="46" t="s">
        <v>87</v>
      </c>
      <c r="B40" s="46"/>
      <c r="C40" s="46"/>
      <c r="D40" s="67">
        <f>SUM(D41)</f>
        <v>3370</v>
      </c>
      <c r="E40" s="67">
        <f>SUM(E41)</f>
        <v>3370</v>
      </c>
      <c r="F40" s="67">
        <f>SUM(F41)</f>
        <v>3370</v>
      </c>
    </row>
    <row r="41" spans="1:6" ht="12.75">
      <c r="A41" s="41"/>
      <c r="B41" s="31">
        <v>600</v>
      </c>
      <c r="C41" s="31"/>
      <c r="D41" s="68">
        <v>3370</v>
      </c>
      <c r="E41" s="68">
        <v>3370</v>
      </c>
      <c r="F41" s="68">
        <v>3370</v>
      </c>
    </row>
    <row r="42" ht="12.75">
      <c r="G42" s="79"/>
    </row>
    <row r="43" spans="1:7" ht="12.75">
      <c r="A43" s="46" t="s">
        <v>15</v>
      </c>
      <c r="B43" s="46"/>
      <c r="C43" s="46"/>
      <c r="D43" s="67">
        <f>SUM(D44)</f>
        <v>990</v>
      </c>
      <c r="E43" s="67">
        <f>SUM(E44)</f>
        <v>990</v>
      </c>
      <c r="F43" s="67">
        <f>SUM(F44)</f>
        <v>990</v>
      </c>
      <c r="G43" s="79"/>
    </row>
    <row r="44" spans="1:7" ht="12.75">
      <c r="A44" s="41"/>
      <c r="B44" s="31">
        <v>600</v>
      </c>
      <c r="C44" s="31"/>
      <c r="D44" s="68">
        <v>990</v>
      </c>
      <c r="E44" s="68">
        <v>990</v>
      </c>
      <c r="F44" s="68">
        <v>990</v>
      </c>
      <c r="G44" s="79"/>
    </row>
    <row r="45" spans="4:6" ht="12.75">
      <c r="D45" s="69"/>
      <c r="E45" s="69"/>
      <c r="F45" s="69"/>
    </row>
    <row r="46" spans="1:6" ht="12.75">
      <c r="A46" s="46" t="s">
        <v>189</v>
      </c>
      <c r="B46" s="46"/>
      <c r="C46" s="46"/>
      <c r="D46" s="67">
        <f>SUM(D47)</f>
        <v>1620</v>
      </c>
      <c r="E46" s="67">
        <f>SUM(E47)</f>
        <v>1620</v>
      </c>
      <c r="F46" s="67">
        <f>SUM(F47)</f>
        <v>1620</v>
      </c>
    </row>
    <row r="47" spans="1:6" ht="12.75">
      <c r="A47" s="41"/>
      <c r="B47" s="31">
        <v>600</v>
      </c>
      <c r="C47" s="31"/>
      <c r="D47" s="68">
        <v>1620</v>
      </c>
      <c r="E47" s="68">
        <v>1620</v>
      </c>
      <c r="F47" s="68">
        <v>1620</v>
      </c>
    </row>
    <row r="49" spans="1:6" ht="12.75">
      <c r="A49" s="46" t="s">
        <v>88</v>
      </c>
      <c r="B49" s="46"/>
      <c r="C49" s="46"/>
      <c r="D49" s="67">
        <f>SUM(D50)</f>
        <v>32650</v>
      </c>
      <c r="E49" s="67">
        <f>SUM(E50)</f>
        <v>32650</v>
      </c>
      <c r="F49" s="67">
        <f>SUM(F50)</f>
        <v>32650</v>
      </c>
    </row>
    <row r="50" spans="1:6" ht="12.75">
      <c r="A50" s="41"/>
      <c r="B50" s="31">
        <v>600</v>
      </c>
      <c r="C50" s="31"/>
      <c r="D50" s="68">
        <v>32650</v>
      </c>
      <c r="E50" s="68">
        <v>32650</v>
      </c>
      <c r="F50" s="68">
        <v>32650</v>
      </c>
    </row>
    <row r="52" spans="1:6" ht="12.75">
      <c r="A52" s="46" t="s">
        <v>213</v>
      </c>
      <c r="B52" s="46"/>
      <c r="C52" s="46"/>
      <c r="D52" s="67">
        <f>SUM(D53)</f>
        <v>7790</v>
      </c>
      <c r="E52" s="67">
        <f>SUM(E53)</f>
        <v>7790</v>
      </c>
      <c r="F52" s="67">
        <f>SUM(F53)</f>
        <v>7790</v>
      </c>
    </row>
    <row r="53" spans="1:6" ht="12.75">
      <c r="A53" s="41"/>
      <c r="B53" s="31">
        <v>600</v>
      </c>
      <c r="C53" s="31"/>
      <c r="D53" s="68">
        <v>7790</v>
      </c>
      <c r="E53" s="68">
        <v>7790</v>
      </c>
      <c r="F53" s="68">
        <v>7790</v>
      </c>
    </row>
    <row r="55" spans="1:6" ht="12.75">
      <c r="A55" s="46" t="s">
        <v>89</v>
      </c>
      <c r="B55" s="46"/>
      <c r="C55" s="46"/>
      <c r="D55" s="67">
        <f>SUM(D56)</f>
        <v>46530</v>
      </c>
      <c r="E55" s="67">
        <f>SUM(E56)</f>
        <v>46530</v>
      </c>
      <c r="F55" s="67">
        <f>SUM(F56)</f>
        <v>46530</v>
      </c>
    </row>
    <row r="56" spans="1:6" ht="12.75">
      <c r="A56" s="41"/>
      <c r="B56" s="31">
        <v>600</v>
      </c>
      <c r="C56" s="31"/>
      <c r="D56" s="68">
        <v>46530</v>
      </c>
      <c r="E56" s="68">
        <v>46530</v>
      </c>
      <c r="F56" s="68">
        <v>46530</v>
      </c>
    </row>
    <row r="58" spans="1:6" ht="12.75">
      <c r="A58" s="46" t="s">
        <v>91</v>
      </c>
      <c r="B58" s="46"/>
      <c r="C58" s="46"/>
      <c r="D58" s="67">
        <f>SUM(D59)</f>
        <v>14480</v>
      </c>
      <c r="E58" s="67">
        <f>SUM(E59)</f>
        <v>14480</v>
      </c>
      <c r="F58" s="67">
        <f>SUM(F59)</f>
        <v>14480</v>
      </c>
    </row>
    <row r="59" spans="1:6" ht="12.75">
      <c r="A59" s="41"/>
      <c r="B59" s="31">
        <v>600</v>
      </c>
      <c r="C59" s="31"/>
      <c r="D59" s="68">
        <v>14480</v>
      </c>
      <c r="E59" s="68">
        <v>14480</v>
      </c>
      <c r="F59" s="68">
        <v>14480</v>
      </c>
    </row>
    <row r="61" spans="1:6" ht="16.5" customHeight="1">
      <c r="A61" s="44" t="s">
        <v>201</v>
      </c>
      <c r="B61" s="44"/>
      <c r="C61" s="44"/>
      <c r="D61" s="67">
        <f>SUM(D62)</f>
        <v>1500</v>
      </c>
      <c r="E61" s="67">
        <f>SUM(E62)</f>
        <v>1500</v>
      </c>
      <c r="F61" s="67">
        <f>SUM(F62)</f>
        <v>1500</v>
      </c>
    </row>
    <row r="62" spans="1:6" ht="12.75">
      <c r="A62" s="41"/>
      <c r="B62" s="31">
        <v>600</v>
      </c>
      <c r="C62" s="31"/>
      <c r="D62" s="68">
        <v>1500</v>
      </c>
      <c r="E62" s="68">
        <v>1500</v>
      </c>
      <c r="F62" s="68">
        <v>1500</v>
      </c>
    </row>
    <row r="63" spans="1:6" ht="12.75">
      <c r="A63" s="41"/>
      <c r="B63" s="41"/>
      <c r="C63" s="41"/>
      <c r="D63" s="41"/>
      <c r="E63" s="41"/>
      <c r="F63" s="41"/>
    </row>
    <row r="64" spans="1:6" ht="12.75">
      <c r="A64" s="109" t="s">
        <v>16</v>
      </c>
      <c r="B64" s="109"/>
      <c r="C64" s="43"/>
      <c r="D64" s="48">
        <f>SUM(D61,D58,D55,D52,D49,D46,D43,D40,D37,D34,D31,D28,D25,D22,D19,D16,D13,D10,D7)</f>
        <v>256511</v>
      </c>
      <c r="E64" s="48">
        <f>SUM(E61,E58,E55,E52,E49,E46,E43,E40,E37,E34,E31,E28,E25,E22,E19,E16,E13,E10,E7)</f>
        <v>250306</v>
      </c>
      <c r="F64" s="48">
        <f>SUM(F61,F58,F55,F52,F49,F46,F43,F40,F37,F34,F31,F28,F25,F22,F19,F16,F13,F10,F7)</f>
        <v>250306</v>
      </c>
    </row>
    <row r="66" spans="1:6" ht="12.75">
      <c r="A66" s="117" t="s">
        <v>43</v>
      </c>
      <c r="B66" s="117"/>
      <c r="C66" s="39"/>
      <c r="D66" s="40" t="s">
        <v>246</v>
      </c>
      <c r="E66" s="40" t="s">
        <v>250</v>
      </c>
      <c r="F66" s="40" t="s">
        <v>264</v>
      </c>
    </row>
    <row r="67" spans="1:6" ht="12.75">
      <c r="A67" s="44" t="s">
        <v>5</v>
      </c>
      <c r="B67" s="44"/>
      <c r="C67" s="44"/>
      <c r="D67" s="67">
        <f>SUM(D68)</f>
        <v>50000</v>
      </c>
      <c r="E67" s="67">
        <f>SUM(E68)</f>
        <v>50000</v>
      </c>
      <c r="F67" s="67">
        <f>SUM(F68)</f>
        <v>50000</v>
      </c>
    </row>
    <row r="68" spans="1:6" ht="12.75">
      <c r="A68" s="41"/>
      <c r="B68" s="31">
        <v>700</v>
      </c>
      <c r="C68" s="31"/>
      <c r="D68" s="68">
        <v>50000</v>
      </c>
      <c r="E68" s="68">
        <v>50000</v>
      </c>
      <c r="F68" s="68">
        <v>50000</v>
      </c>
    </row>
    <row r="69" spans="1:6" ht="12.75">
      <c r="A69" s="41"/>
      <c r="B69" s="33"/>
      <c r="C69" s="30"/>
      <c r="D69" s="69"/>
      <c r="E69" s="69">
        <v>0</v>
      </c>
      <c r="F69" s="69">
        <v>0</v>
      </c>
    </row>
    <row r="70" spans="1:6" ht="22.5" customHeight="1">
      <c r="A70" s="109" t="s">
        <v>4</v>
      </c>
      <c r="B70" s="109"/>
      <c r="C70" s="43"/>
      <c r="D70" s="71">
        <f>SUM(D67)</f>
        <v>50000</v>
      </c>
      <c r="E70" s="71">
        <f>SUM(E67)</f>
        <v>50000</v>
      </c>
      <c r="F70" s="71">
        <f>SUM(F67)</f>
        <v>50000</v>
      </c>
    </row>
    <row r="72" spans="1:6" ht="12.75">
      <c r="A72" s="117" t="s">
        <v>81</v>
      </c>
      <c r="B72" s="117"/>
      <c r="C72" s="39"/>
      <c r="D72" s="40" t="s">
        <v>246</v>
      </c>
      <c r="E72" s="40" t="s">
        <v>250</v>
      </c>
      <c r="F72" s="40" t="s">
        <v>264</v>
      </c>
    </row>
    <row r="73" spans="1:6" ht="12.75">
      <c r="A73" s="41"/>
      <c r="B73" s="33">
        <v>800</v>
      </c>
      <c r="C73" s="49"/>
      <c r="D73" s="69">
        <v>30000</v>
      </c>
      <c r="E73" s="69">
        <v>25000</v>
      </c>
      <c r="F73" s="69">
        <v>25000</v>
      </c>
    </row>
    <row r="74" spans="1:6" ht="12.75">
      <c r="A74" s="41"/>
      <c r="B74" s="33"/>
      <c r="C74" s="49"/>
      <c r="D74" s="69"/>
      <c r="E74" s="69">
        <v>0</v>
      </c>
      <c r="F74" s="69">
        <v>0</v>
      </c>
    </row>
    <row r="75" spans="1:6" ht="12.75">
      <c r="A75" s="109" t="s">
        <v>210</v>
      </c>
      <c r="B75" s="109"/>
      <c r="C75" s="43"/>
      <c r="D75" s="71">
        <f>SUM(D73:D74)</f>
        <v>30000</v>
      </c>
      <c r="E75" s="71">
        <f>SUM(E73:E74)</f>
        <v>25000</v>
      </c>
      <c r="F75" s="71">
        <f>SUM(F73:F74)</f>
        <v>25000</v>
      </c>
    </row>
    <row r="77" spans="1:6" ht="15.75">
      <c r="A77" s="118" t="s">
        <v>23</v>
      </c>
      <c r="B77" s="118"/>
      <c r="C77" s="39"/>
      <c r="D77" s="40" t="s">
        <v>246</v>
      </c>
      <c r="E77" s="40" t="s">
        <v>250</v>
      </c>
      <c r="F77" s="40" t="s">
        <v>264</v>
      </c>
    </row>
    <row r="78" spans="1:6" ht="15" customHeight="1">
      <c r="A78" s="119" t="s">
        <v>20</v>
      </c>
      <c r="B78" s="120"/>
      <c r="C78" s="50"/>
      <c r="D78" s="72">
        <f>SUM(D64)</f>
        <v>256511</v>
      </c>
      <c r="E78" s="72">
        <f>SUM(E64)</f>
        <v>250306</v>
      </c>
      <c r="F78" s="72">
        <f>SUM(F64)</f>
        <v>250306</v>
      </c>
    </row>
    <row r="79" spans="1:20" s="15" customFormat="1" ht="16.5" customHeight="1">
      <c r="A79" s="121" t="s">
        <v>21</v>
      </c>
      <c r="B79" s="122"/>
      <c r="C79" s="51"/>
      <c r="D79" s="73">
        <f>SUM(D70)</f>
        <v>50000</v>
      </c>
      <c r="E79" s="73">
        <f>SUM(E70)</f>
        <v>50000</v>
      </c>
      <c r="F79" s="73">
        <f>SUM(F70)</f>
        <v>50000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6" ht="15.75">
      <c r="A80" s="123" t="s">
        <v>84</v>
      </c>
      <c r="B80" s="124"/>
      <c r="C80" s="80"/>
      <c r="D80" s="81">
        <f>SUM(D75)</f>
        <v>30000</v>
      </c>
      <c r="E80" s="81">
        <f>SUM(E75)</f>
        <v>25000</v>
      </c>
      <c r="F80" s="81">
        <f>SUM(F75)</f>
        <v>25000</v>
      </c>
    </row>
    <row r="81" spans="1:6" ht="22.5" customHeight="1">
      <c r="A81" s="125" t="s">
        <v>83</v>
      </c>
      <c r="B81" s="126"/>
      <c r="C81" s="127"/>
      <c r="D81" s="52">
        <f>SUM(D78:D80)</f>
        <v>336511</v>
      </c>
      <c r="E81" s="52">
        <f>SUM(E78:E80)</f>
        <v>325306</v>
      </c>
      <c r="F81" s="52">
        <f>SUM(F78:F80)</f>
        <v>325306</v>
      </c>
    </row>
    <row r="82" spans="4:6" ht="12.75">
      <c r="D82" s="70"/>
      <c r="E82" s="70"/>
      <c r="F82" s="70"/>
    </row>
    <row r="83" spans="1:6" ht="15.75">
      <c r="A83" s="119" t="s">
        <v>18</v>
      </c>
      <c r="B83" s="120"/>
      <c r="C83" s="50"/>
      <c r="D83" s="72">
        <f>SUM('príjmy 2015-2017'!I21)</f>
        <v>275886</v>
      </c>
      <c r="E83" s="72">
        <f>SUM('príjmy 2015-2017'!J21)</f>
        <v>275886</v>
      </c>
      <c r="F83" s="72">
        <f>SUM('príjmy 2015-2017'!K21)</f>
        <v>275886</v>
      </c>
    </row>
    <row r="84" spans="1:6" ht="15.75">
      <c r="A84" s="121" t="s">
        <v>17</v>
      </c>
      <c r="B84" s="122"/>
      <c r="C84" s="51"/>
      <c r="D84" s="73">
        <f>SUM('príjmy 2015-2017'!I26)</f>
        <v>50000</v>
      </c>
      <c r="E84" s="73">
        <f>SUM('príjmy 2015-2017'!J26)</f>
        <v>50000</v>
      </c>
      <c r="F84" s="73">
        <f>SUM('príjmy 2015-2017'!K26)</f>
        <v>50000</v>
      </c>
    </row>
    <row r="85" spans="1:6" ht="15.75">
      <c r="A85" s="123" t="s">
        <v>74</v>
      </c>
      <c r="B85" s="124"/>
      <c r="C85" s="80"/>
      <c r="D85" s="81">
        <f>SUM('príjmy 2015-2017'!I31)</f>
        <v>10625</v>
      </c>
      <c r="E85" s="81">
        <f>SUM('príjmy 2015-2017'!J31)</f>
        <v>11000</v>
      </c>
      <c r="F85" s="81">
        <f>SUM('príjmy 2015-2017'!K31)</f>
        <v>11000</v>
      </c>
    </row>
    <row r="86" spans="1:6" ht="18">
      <c r="A86" s="125" t="s">
        <v>19</v>
      </c>
      <c r="B86" s="126"/>
      <c r="C86" s="127"/>
      <c r="D86" s="52">
        <f>SUM(D83:D85)</f>
        <v>336511</v>
      </c>
      <c r="E86" s="52">
        <f>SUM(E83:E85)</f>
        <v>336886</v>
      </c>
      <c r="F86" s="52">
        <f>SUM(F83:F85)</f>
        <v>336886</v>
      </c>
    </row>
    <row r="87" spans="4:6" ht="12.75">
      <c r="D87" s="70"/>
      <c r="E87" s="70"/>
      <c r="F87" s="70"/>
    </row>
    <row r="88" spans="1:6" ht="15.75">
      <c r="A88" s="119" t="s">
        <v>257</v>
      </c>
      <c r="B88" s="120"/>
      <c r="C88" s="50"/>
      <c r="D88" s="72">
        <f aca="true" t="shared" si="0" ref="D88:F90">SUM(D83)-D78</f>
        <v>19375</v>
      </c>
      <c r="E88" s="72">
        <f t="shared" si="0"/>
        <v>25580</v>
      </c>
      <c r="F88" s="72">
        <f t="shared" si="0"/>
        <v>25580</v>
      </c>
    </row>
    <row r="89" spans="1:6" ht="15.75">
      <c r="A89" s="121" t="s">
        <v>258</v>
      </c>
      <c r="B89" s="122"/>
      <c r="C89" s="51"/>
      <c r="D89" s="73">
        <f t="shared" si="0"/>
        <v>0</v>
      </c>
      <c r="E89" s="73">
        <f t="shared" si="0"/>
        <v>0</v>
      </c>
      <c r="F89" s="73">
        <f t="shared" si="0"/>
        <v>0</v>
      </c>
    </row>
    <row r="90" spans="1:6" ht="15.75">
      <c r="A90" s="83" t="s">
        <v>259</v>
      </c>
      <c r="B90" s="84"/>
      <c r="C90" s="80"/>
      <c r="D90" s="81">
        <f t="shared" si="0"/>
        <v>-19375</v>
      </c>
      <c r="E90" s="81">
        <f t="shared" si="0"/>
        <v>-14000</v>
      </c>
      <c r="F90" s="81">
        <f t="shared" si="0"/>
        <v>-14000</v>
      </c>
    </row>
    <row r="91" spans="1:6" ht="18">
      <c r="A91" s="125" t="s">
        <v>260</v>
      </c>
      <c r="B91" s="126"/>
      <c r="C91" s="127"/>
      <c r="D91" s="52">
        <f>SUM(D88:D90)</f>
        <v>0</v>
      </c>
      <c r="E91" s="52">
        <f>SUM(E88:E90)</f>
        <v>11580</v>
      </c>
      <c r="F91" s="52">
        <f>SUM(F88:F90)</f>
        <v>11580</v>
      </c>
    </row>
    <row r="92" spans="4:6" ht="12.75">
      <c r="D92" s="70"/>
      <c r="E92" s="70"/>
      <c r="F92" s="70"/>
    </row>
    <row r="93" spans="4:6" ht="12.75">
      <c r="D93" s="70"/>
      <c r="E93" s="70"/>
      <c r="F93" s="70"/>
    </row>
    <row r="94" spans="1:6" ht="23.25">
      <c r="A94" s="118" t="s">
        <v>82</v>
      </c>
      <c r="B94" s="118"/>
      <c r="C94" s="39"/>
      <c r="D94" s="74">
        <f>SUM(D86)-D81</f>
        <v>0</v>
      </c>
      <c r="E94" s="74">
        <f>SUM(E86)-E81</f>
        <v>11580</v>
      </c>
      <c r="F94" s="74">
        <f>SUM(F86)-F81</f>
        <v>11580</v>
      </c>
    </row>
  </sheetData>
  <sheetProtection/>
  <mergeCells count="20">
    <mergeCell ref="A91:C91"/>
    <mergeCell ref="A94:B94"/>
    <mergeCell ref="A83:B83"/>
    <mergeCell ref="A84:B84"/>
    <mergeCell ref="A85:B85"/>
    <mergeCell ref="A86:C86"/>
    <mergeCell ref="A88:B88"/>
    <mergeCell ref="A89:B89"/>
    <mergeCell ref="A75:B75"/>
    <mergeCell ref="A77:B77"/>
    <mergeCell ref="A78:B78"/>
    <mergeCell ref="A79:B79"/>
    <mergeCell ref="A80:B80"/>
    <mergeCell ref="A81:C81"/>
    <mergeCell ref="A2:F3"/>
    <mergeCell ref="A5:B5"/>
    <mergeCell ref="A64:B64"/>
    <mergeCell ref="A66:B66"/>
    <mergeCell ref="A70:B70"/>
    <mergeCell ref="A72:B7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zoomScaleSheetLayoutView="100" zoomScalePageLayoutView="0" workbookViewId="0" topLeftCell="A24">
      <selection activeCell="J99" sqref="J99"/>
    </sheetView>
  </sheetViews>
  <sheetFormatPr defaultColWidth="9.140625" defaultRowHeight="12.75"/>
  <cols>
    <col min="1" max="1" width="8.00390625" style="12" customWidth="1"/>
    <col min="2" max="2" width="59.140625" style="11" customWidth="1"/>
    <col min="3" max="3" width="10.00390625" style="11" hidden="1" customWidth="1"/>
    <col min="4" max="4" width="9.140625" style="11" hidden="1" customWidth="1"/>
    <col min="5" max="5" width="14.00390625" style="11" hidden="1" customWidth="1"/>
    <col min="6" max="7" width="15.7109375" style="11" hidden="1" customWidth="1"/>
    <col min="8" max="8" width="20.7109375" style="11" hidden="1" customWidth="1"/>
    <col min="9" max="9" width="15.7109375" style="14" customWidth="1"/>
    <col min="10" max="11" width="15.7109375" style="11" customWidth="1"/>
    <col min="12" max="16384" width="9.140625" style="11" customWidth="1"/>
  </cols>
  <sheetData>
    <row r="1" spans="1:11" ht="13.5" thickBot="1">
      <c r="A1" s="13"/>
      <c r="B1" s="14"/>
      <c r="C1" s="14"/>
      <c r="D1" s="14"/>
      <c r="E1" s="14"/>
      <c r="F1" s="14"/>
      <c r="G1" s="14"/>
      <c r="H1" s="14"/>
      <c r="J1" s="14"/>
      <c r="K1" s="14"/>
    </row>
    <row r="2" spans="1:11" s="1" customFormat="1" ht="30" customHeight="1">
      <c r="A2" s="102" t="s">
        <v>249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s="1" customFormat="1" ht="11.25" customHeight="1" thickBo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1" s="2" customFormat="1" ht="13.5" customHeight="1">
      <c r="A4" s="3"/>
      <c r="B4" s="4"/>
      <c r="C4" s="5"/>
      <c r="D4" s="5"/>
      <c r="E4" s="5"/>
      <c r="F4" s="4"/>
      <c r="G4" s="6"/>
      <c r="H4" s="7"/>
      <c r="I4" s="7"/>
      <c r="K4" s="4"/>
    </row>
    <row r="5" spans="1:11" s="2" customFormat="1" ht="21" customHeight="1">
      <c r="A5" s="108" t="s">
        <v>18</v>
      </c>
      <c r="B5" s="108"/>
      <c r="C5" s="27" t="s">
        <v>32</v>
      </c>
      <c r="D5" s="27">
        <v>2006</v>
      </c>
      <c r="E5" s="27" t="s">
        <v>33</v>
      </c>
      <c r="F5" s="53" t="s">
        <v>31</v>
      </c>
      <c r="G5" s="54"/>
      <c r="H5" s="27" t="s">
        <v>44</v>
      </c>
      <c r="I5" s="40" t="s">
        <v>214</v>
      </c>
      <c r="J5" s="40" t="s">
        <v>246</v>
      </c>
      <c r="K5" s="40" t="s">
        <v>250</v>
      </c>
    </row>
    <row r="6" spans="1:11" s="8" customFormat="1" ht="12.75" customHeight="1">
      <c r="A6" s="20"/>
      <c r="B6" s="17"/>
      <c r="C6" s="18"/>
      <c r="D6" s="18"/>
      <c r="E6" s="18"/>
      <c r="F6" s="18"/>
      <c r="G6" s="19"/>
      <c r="H6" s="18"/>
      <c r="I6" s="66"/>
      <c r="J6" s="65"/>
      <c r="K6" s="65"/>
    </row>
    <row r="7" spans="1:11" ht="12.75">
      <c r="A7" s="46" t="s">
        <v>77</v>
      </c>
      <c r="B7" s="46"/>
      <c r="C7" s="46">
        <f>SUM(C8:C13)</f>
        <v>31480</v>
      </c>
      <c r="D7" s="47">
        <f>SUM(D8:D10)</f>
        <v>26192</v>
      </c>
      <c r="E7" s="47">
        <f>SUM(E8:E13)</f>
        <v>31480</v>
      </c>
      <c r="F7" s="47">
        <f>SUM(F8:F13)</f>
        <v>26116</v>
      </c>
      <c r="G7" s="41">
        <f aca="true" t="shared" si="0" ref="G7:G13">+F7/E7</f>
        <v>0.8296060991105464</v>
      </c>
      <c r="H7" s="41">
        <f>+H8+H9</f>
        <v>33974</v>
      </c>
      <c r="I7" s="55">
        <f>SUM(I8:I9)</f>
        <v>162000</v>
      </c>
      <c r="J7" s="55">
        <f>SUM(J8:J9)</f>
        <v>162000</v>
      </c>
      <c r="K7" s="55">
        <f>SUM(K8:K9)</f>
        <v>162000</v>
      </c>
    </row>
    <row r="8" spans="1:11" s="8" customFormat="1" ht="12.75" customHeight="1">
      <c r="A8" s="20">
        <v>111003</v>
      </c>
      <c r="B8" s="17" t="s">
        <v>67</v>
      </c>
      <c r="C8" s="18">
        <v>26033</v>
      </c>
      <c r="D8" s="18">
        <v>20500</v>
      </c>
      <c r="E8" s="18">
        <v>26033</v>
      </c>
      <c r="F8" s="18">
        <v>22210</v>
      </c>
      <c r="G8" s="19">
        <f t="shared" si="0"/>
        <v>0.8531479276303153</v>
      </c>
      <c r="H8" s="18">
        <v>28552</v>
      </c>
      <c r="I8" s="18">
        <v>142000</v>
      </c>
      <c r="J8" s="18">
        <v>142000</v>
      </c>
      <c r="K8" s="18">
        <v>142000</v>
      </c>
    </row>
    <row r="9" spans="1:11" s="8" customFormat="1" ht="12.75" customHeight="1">
      <c r="A9" s="20">
        <v>121</v>
      </c>
      <c r="B9" s="17" t="s">
        <v>68</v>
      </c>
      <c r="C9" s="18"/>
      <c r="D9" s="18"/>
      <c r="E9" s="18"/>
      <c r="F9" s="18"/>
      <c r="G9" s="19"/>
      <c r="H9" s="18">
        <f>SUM(H10:H13)</f>
        <v>5422</v>
      </c>
      <c r="I9" s="18">
        <v>20000</v>
      </c>
      <c r="J9" s="18">
        <v>20000</v>
      </c>
      <c r="K9" s="18">
        <v>20000</v>
      </c>
    </row>
    <row r="10" spans="1:11" s="2" customFormat="1" ht="11.25" hidden="1">
      <c r="A10" s="20">
        <v>121001</v>
      </c>
      <c r="B10" s="17" t="s">
        <v>25</v>
      </c>
      <c r="C10" s="18">
        <v>415</v>
      </c>
      <c r="D10" s="18">
        <v>5692</v>
      </c>
      <c r="E10" s="18">
        <v>415</v>
      </c>
      <c r="F10" s="17">
        <v>402</v>
      </c>
      <c r="G10" s="19">
        <f t="shared" si="0"/>
        <v>0.9686746987951808</v>
      </c>
      <c r="H10" s="18">
        <v>410</v>
      </c>
      <c r="I10" s="18"/>
      <c r="J10" s="18"/>
      <c r="K10" s="18"/>
    </row>
    <row r="11" spans="1:11" s="2" customFormat="1" ht="11.25" hidden="1">
      <c r="A11" s="20">
        <v>121002</v>
      </c>
      <c r="B11" s="17" t="s">
        <v>26</v>
      </c>
      <c r="C11" s="18">
        <v>857</v>
      </c>
      <c r="D11" s="18"/>
      <c r="E11" s="18">
        <v>857</v>
      </c>
      <c r="F11" s="17">
        <v>787</v>
      </c>
      <c r="G11" s="19">
        <f t="shared" si="0"/>
        <v>0.9183197199533255</v>
      </c>
      <c r="H11" s="18">
        <v>837</v>
      </c>
      <c r="I11" s="18"/>
      <c r="J11" s="18"/>
      <c r="K11" s="18"/>
    </row>
    <row r="12" spans="1:11" s="2" customFormat="1" ht="11.25" hidden="1">
      <c r="A12" s="20" t="s">
        <v>27</v>
      </c>
      <c r="B12" s="17" t="s">
        <v>28</v>
      </c>
      <c r="C12" s="18">
        <v>1849</v>
      </c>
      <c r="D12" s="18"/>
      <c r="E12" s="18">
        <v>1849</v>
      </c>
      <c r="F12" s="17">
        <v>1085</v>
      </c>
      <c r="G12" s="19">
        <f t="shared" si="0"/>
        <v>0.586803677663602</v>
      </c>
      <c r="H12" s="18">
        <v>1849</v>
      </c>
      <c r="I12" s="18"/>
      <c r="J12" s="18"/>
      <c r="K12" s="18"/>
    </row>
    <row r="13" spans="1:11" s="2" customFormat="1" ht="11.25" hidden="1">
      <c r="A13" s="20" t="s">
        <v>29</v>
      </c>
      <c r="B13" s="17" t="s">
        <v>30</v>
      </c>
      <c r="C13" s="18">
        <v>2326</v>
      </c>
      <c r="D13" s="18"/>
      <c r="E13" s="18">
        <v>2326</v>
      </c>
      <c r="F13" s="17">
        <v>1632</v>
      </c>
      <c r="G13" s="19">
        <f t="shared" si="0"/>
        <v>0.7016337059329321</v>
      </c>
      <c r="H13" s="18">
        <v>2326</v>
      </c>
      <c r="I13" s="18"/>
      <c r="J13" s="18"/>
      <c r="K13" s="18"/>
    </row>
    <row r="14" spans="1:11" s="2" customFormat="1" ht="11.25">
      <c r="A14" s="24"/>
      <c r="B14" s="17"/>
      <c r="C14" s="17"/>
      <c r="D14" s="17"/>
      <c r="E14" s="17"/>
      <c r="F14" s="17"/>
      <c r="G14" s="19"/>
      <c r="H14" s="17"/>
      <c r="I14" s="17"/>
      <c r="J14" s="17"/>
      <c r="K14" s="17"/>
    </row>
    <row r="15" spans="1:11" ht="12.75">
      <c r="A15" s="46" t="s">
        <v>78</v>
      </c>
      <c r="B15" s="46"/>
      <c r="C15" s="46">
        <f>SUM(C16:C17)</f>
        <v>2758</v>
      </c>
      <c r="D15" s="47">
        <f>SUM(D16:D17)</f>
        <v>2480</v>
      </c>
      <c r="E15" s="47">
        <f>SUM(E16:E17)</f>
        <v>2758</v>
      </c>
      <c r="F15" s="47">
        <f>SUM(F16:F17)</f>
        <v>2501</v>
      </c>
      <c r="G15" s="41">
        <f>+F15/E15</f>
        <v>0.906816533720087</v>
      </c>
      <c r="H15" s="41">
        <f>SUM(H16:H17)</f>
        <v>2608</v>
      </c>
      <c r="I15" s="55">
        <f>SUM(I16:I17)</f>
        <v>6300</v>
      </c>
      <c r="J15" s="55">
        <f>SUM(J16:J17)</f>
        <v>6300</v>
      </c>
      <c r="K15" s="55">
        <f>SUM(K16:K17)</f>
        <v>6300</v>
      </c>
    </row>
    <row r="16" spans="1:11" s="8" customFormat="1" ht="12.75" customHeight="1">
      <c r="A16" s="20">
        <v>133001</v>
      </c>
      <c r="B16" s="17" t="s">
        <v>69</v>
      </c>
      <c r="C16" s="18">
        <v>80</v>
      </c>
      <c r="D16" s="18">
        <v>80</v>
      </c>
      <c r="E16" s="18">
        <v>80</v>
      </c>
      <c r="F16" s="18">
        <v>69</v>
      </c>
      <c r="G16" s="19">
        <f>+F16/E16</f>
        <v>0.8625</v>
      </c>
      <c r="H16" s="18">
        <v>80</v>
      </c>
      <c r="I16" s="18">
        <v>300</v>
      </c>
      <c r="J16" s="18">
        <v>300</v>
      </c>
      <c r="K16" s="18">
        <v>300</v>
      </c>
    </row>
    <row r="17" spans="1:11" s="8" customFormat="1" ht="12.75" customHeight="1">
      <c r="A17" s="20">
        <v>133013</v>
      </c>
      <c r="B17" s="17" t="s">
        <v>70</v>
      </c>
      <c r="C17" s="18">
        <v>2678</v>
      </c>
      <c r="D17" s="18">
        <v>2400</v>
      </c>
      <c r="E17" s="18">
        <v>2678</v>
      </c>
      <c r="F17" s="18">
        <v>2432</v>
      </c>
      <c r="G17" s="19">
        <f>+F17/E17</f>
        <v>0.9081404032860344</v>
      </c>
      <c r="H17" s="18">
        <f>2678-150</f>
        <v>2528</v>
      </c>
      <c r="I17" s="18">
        <v>6000</v>
      </c>
      <c r="J17" s="18">
        <v>6000</v>
      </c>
      <c r="K17" s="18">
        <v>6000</v>
      </c>
    </row>
    <row r="18" spans="1:11" s="8" customFormat="1" ht="12.75" customHeight="1">
      <c r="A18" s="20"/>
      <c r="B18" s="17"/>
      <c r="C18" s="18"/>
      <c r="D18" s="18"/>
      <c r="E18" s="18"/>
      <c r="F18" s="18"/>
      <c r="G18" s="19"/>
      <c r="H18" s="18"/>
      <c r="I18" s="18"/>
      <c r="J18" s="18"/>
      <c r="K18" s="18"/>
    </row>
    <row r="19" spans="1:11" ht="12.75">
      <c r="A19" s="46" t="s">
        <v>129</v>
      </c>
      <c r="B19" s="46"/>
      <c r="C19" s="46">
        <f>SUM(C20:C22)</f>
        <v>1031</v>
      </c>
      <c r="D19" s="47">
        <f>SUM(D20:D22)</f>
        <v>1016</v>
      </c>
      <c r="E19" s="47">
        <f>SUM(E20:E22)</f>
        <v>1031</v>
      </c>
      <c r="F19" s="47">
        <f>SUM(F20:F22)</f>
        <v>604</v>
      </c>
      <c r="G19" s="41">
        <f>+F19/E19</f>
        <v>0.585838991270611</v>
      </c>
      <c r="H19" s="41">
        <f>SUM(H20:H22)</f>
        <v>1018</v>
      </c>
      <c r="I19" s="67">
        <f>SUM(I21:I24)</f>
        <v>53660</v>
      </c>
      <c r="J19" s="67">
        <f>SUM(J21:J24)</f>
        <v>53360</v>
      </c>
      <c r="K19" s="67">
        <f>SUM(K21:K24)</f>
        <v>53360</v>
      </c>
    </row>
    <row r="20" spans="1:11" s="2" customFormat="1" ht="11.25" hidden="1">
      <c r="A20" s="24">
        <v>179</v>
      </c>
      <c r="B20" s="17" t="s">
        <v>41</v>
      </c>
      <c r="C20" s="17">
        <v>13</v>
      </c>
      <c r="D20" s="17">
        <v>0</v>
      </c>
      <c r="E20" s="17">
        <v>13</v>
      </c>
      <c r="F20" s="17">
        <v>0</v>
      </c>
      <c r="G20" s="19">
        <f>+F20/E20</f>
        <v>0</v>
      </c>
      <c r="H20" s="17">
        <v>0</v>
      </c>
      <c r="I20" s="17"/>
      <c r="J20" s="17"/>
      <c r="K20" s="17"/>
    </row>
    <row r="21" spans="1:11" s="2" customFormat="1" ht="11.25">
      <c r="A21" s="20">
        <v>212002</v>
      </c>
      <c r="B21" s="17" t="s">
        <v>247</v>
      </c>
      <c r="C21" s="18">
        <v>509</v>
      </c>
      <c r="D21" s="18">
        <v>508</v>
      </c>
      <c r="E21" s="18">
        <v>509</v>
      </c>
      <c r="F21" s="18">
        <v>302</v>
      </c>
      <c r="G21" s="19">
        <f>+F21/E21</f>
        <v>0.593320235756385</v>
      </c>
      <c r="H21" s="18">
        <v>509</v>
      </c>
      <c r="I21" s="18">
        <v>500</v>
      </c>
      <c r="J21" s="18">
        <v>200</v>
      </c>
      <c r="K21" s="18">
        <v>200</v>
      </c>
    </row>
    <row r="22" spans="1:11" s="8" customFormat="1" ht="12.75" customHeight="1">
      <c r="A22" s="20">
        <v>212003</v>
      </c>
      <c r="B22" s="17" t="s">
        <v>71</v>
      </c>
      <c r="C22" s="18">
        <v>509</v>
      </c>
      <c r="D22" s="18">
        <v>508</v>
      </c>
      <c r="E22" s="18">
        <v>509</v>
      </c>
      <c r="F22" s="18">
        <v>302</v>
      </c>
      <c r="G22" s="19">
        <f>+F22/E22</f>
        <v>0.593320235756385</v>
      </c>
      <c r="H22" s="18">
        <v>509</v>
      </c>
      <c r="I22" s="18">
        <v>500</v>
      </c>
      <c r="J22" s="18">
        <v>500</v>
      </c>
      <c r="K22" s="18">
        <v>500</v>
      </c>
    </row>
    <row r="23" spans="1:11" s="8" customFormat="1" ht="13.5" customHeight="1">
      <c r="A23" s="20">
        <v>212003</v>
      </c>
      <c r="B23" s="17" t="s">
        <v>145</v>
      </c>
      <c r="C23" s="18"/>
      <c r="D23" s="18"/>
      <c r="E23" s="18"/>
      <c r="F23" s="18"/>
      <c r="G23" s="19"/>
      <c r="H23" s="18"/>
      <c r="I23" s="18">
        <v>960</v>
      </c>
      <c r="J23" s="18">
        <v>960</v>
      </c>
      <c r="K23" s="18">
        <v>960</v>
      </c>
    </row>
    <row r="24" spans="1:11" s="8" customFormat="1" ht="12.75" customHeight="1">
      <c r="A24" s="20">
        <v>212003</v>
      </c>
      <c r="B24" s="17" t="s">
        <v>147</v>
      </c>
      <c r="C24" s="18"/>
      <c r="D24" s="18"/>
      <c r="E24" s="18"/>
      <c r="F24" s="18"/>
      <c r="G24" s="19"/>
      <c r="H24" s="18"/>
      <c r="I24" s="18">
        <v>51700</v>
      </c>
      <c r="J24" s="18">
        <v>51700</v>
      </c>
      <c r="K24" s="18">
        <v>51700</v>
      </c>
    </row>
    <row r="25" spans="1:11" s="2" customFormat="1" ht="11.25" hidden="1">
      <c r="A25" s="23" t="s">
        <v>2</v>
      </c>
      <c r="B25" s="17"/>
      <c r="C25" s="17"/>
      <c r="D25" s="17"/>
      <c r="E25" s="17"/>
      <c r="F25" s="17"/>
      <c r="G25" s="19"/>
      <c r="H25" s="17"/>
      <c r="I25" s="17"/>
      <c r="J25" s="17"/>
      <c r="K25" s="17"/>
    </row>
    <row r="26" spans="1:11" s="2" customFormat="1" ht="11.25" hidden="1">
      <c r="A26" s="24"/>
      <c r="B26" s="17"/>
      <c r="C26" s="17"/>
      <c r="D26" s="17"/>
      <c r="E26" s="17"/>
      <c r="F26" s="17"/>
      <c r="G26" s="19"/>
      <c r="H26" s="17"/>
      <c r="I26" s="17"/>
      <c r="J26" s="17"/>
      <c r="K26" s="17"/>
    </row>
    <row r="27" spans="1:11" s="2" customFormat="1" ht="11.25" hidden="1">
      <c r="A27" s="24"/>
      <c r="B27" s="17"/>
      <c r="C27" s="17"/>
      <c r="D27" s="17"/>
      <c r="E27" s="17"/>
      <c r="F27" s="17"/>
      <c r="G27" s="19"/>
      <c r="H27" s="17"/>
      <c r="I27" s="17"/>
      <c r="J27" s="17"/>
      <c r="K27" s="17"/>
    </row>
    <row r="28" spans="1:11" s="8" customFormat="1" ht="12.75" customHeight="1">
      <c r="A28" s="20"/>
      <c r="B28" s="17"/>
      <c r="C28" s="18"/>
      <c r="D28" s="18"/>
      <c r="E28" s="18"/>
      <c r="F28" s="18"/>
      <c r="G28" s="19"/>
      <c r="H28" s="18"/>
      <c r="I28" s="18"/>
      <c r="J28" s="18"/>
      <c r="K28" s="18"/>
    </row>
    <row r="29" spans="1:11" ht="12.75">
      <c r="A29" s="46" t="s">
        <v>79</v>
      </c>
      <c r="B29" s="46"/>
      <c r="C29" s="46">
        <f>SUM(C30:C31)</f>
        <v>374</v>
      </c>
      <c r="D29" s="47">
        <f>SUM(D30:D31)</f>
        <v>300</v>
      </c>
      <c r="E29" s="47">
        <f>SUM(E30:E31)</f>
        <v>374</v>
      </c>
      <c r="F29" s="47">
        <f>SUM(F30:F31)</f>
        <v>345</v>
      </c>
      <c r="G29" s="41">
        <f>+F29/E29</f>
        <v>0.9224598930481284</v>
      </c>
      <c r="H29" s="41">
        <f>SUM(H30:H31)</f>
        <v>399</v>
      </c>
      <c r="I29" s="67">
        <f>SUM(I30:I34)</f>
        <v>6200</v>
      </c>
      <c r="J29" s="67">
        <f>SUM(J30:J34)</f>
        <v>6200</v>
      </c>
      <c r="K29" s="67">
        <f>SUM(K30:K34)</f>
        <v>6200</v>
      </c>
    </row>
    <row r="30" spans="1:11" s="8" customFormat="1" ht="12.75" customHeight="1">
      <c r="A30" s="20">
        <v>221</v>
      </c>
      <c r="B30" s="17" t="s">
        <v>72</v>
      </c>
      <c r="C30" s="18">
        <v>300</v>
      </c>
      <c r="D30" s="18">
        <v>300</v>
      </c>
      <c r="E30" s="18">
        <v>300</v>
      </c>
      <c r="F30" s="18">
        <v>281</v>
      </c>
      <c r="G30" s="19">
        <f>+F30/E30</f>
        <v>0.9366666666666666</v>
      </c>
      <c r="H30" s="18">
        <v>325</v>
      </c>
      <c r="I30" s="18">
        <v>3000</v>
      </c>
      <c r="J30" s="18">
        <v>3000</v>
      </c>
      <c r="K30" s="18">
        <v>3000</v>
      </c>
    </row>
    <row r="31" spans="1:11" s="8" customFormat="1" ht="12.75" customHeight="1">
      <c r="A31" s="20">
        <v>223</v>
      </c>
      <c r="B31" s="17" t="s">
        <v>133</v>
      </c>
      <c r="C31" s="18">
        <v>74</v>
      </c>
      <c r="D31" s="18"/>
      <c r="E31" s="18">
        <v>74</v>
      </c>
      <c r="F31" s="18">
        <v>64</v>
      </c>
      <c r="G31" s="19">
        <f>+F31/E31</f>
        <v>0.8648648648648649</v>
      </c>
      <c r="H31" s="18">
        <v>74</v>
      </c>
      <c r="I31" s="18">
        <v>2000</v>
      </c>
      <c r="J31" s="18">
        <v>2000</v>
      </c>
      <c r="K31" s="18">
        <v>2000</v>
      </c>
    </row>
    <row r="32" spans="1:11" s="8" customFormat="1" ht="12.75" customHeight="1">
      <c r="A32" s="20">
        <v>222003</v>
      </c>
      <c r="B32" s="17" t="s">
        <v>137</v>
      </c>
      <c r="C32" s="18"/>
      <c r="D32" s="18"/>
      <c r="E32" s="18"/>
      <c r="F32" s="18"/>
      <c r="G32" s="19"/>
      <c r="H32" s="18"/>
      <c r="I32" s="18">
        <v>50</v>
      </c>
      <c r="J32" s="18">
        <v>50</v>
      </c>
      <c r="K32" s="18">
        <v>50</v>
      </c>
    </row>
    <row r="33" spans="1:11" s="8" customFormat="1" ht="12.75" customHeight="1">
      <c r="A33" s="20">
        <v>223002</v>
      </c>
      <c r="B33" s="17" t="s">
        <v>138</v>
      </c>
      <c r="C33" s="18">
        <v>3</v>
      </c>
      <c r="D33" s="18"/>
      <c r="E33" s="18">
        <v>3</v>
      </c>
      <c r="F33" s="18">
        <v>1180</v>
      </c>
      <c r="G33" s="19"/>
      <c r="H33" s="18">
        <v>1180</v>
      </c>
      <c r="I33" s="18">
        <v>850</v>
      </c>
      <c r="J33" s="18">
        <v>850</v>
      </c>
      <c r="K33" s="18">
        <v>850</v>
      </c>
    </row>
    <row r="34" spans="1:11" s="8" customFormat="1" ht="12.75" customHeight="1">
      <c r="A34" s="20">
        <v>223002</v>
      </c>
      <c r="B34" s="17" t="s">
        <v>139</v>
      </c>
      <c r="C34" s="18"/>
      <c r="D34" s="18"/>
      <c r="E34" s="18"/>
      <c r="F34" s="18"/>
      <c r="G34" s="19"/>
      <c r="H34" s="18"/>
      <c r="I34" s="18">
        <v>300</v>
      </c>
      <c r="J34" s="18">
        <v>300</v>
      </c>
      <c r="K34" s="18">
        <v>300</v>
      </c>
    </row>
    <row r="35" spans="1:11" s="8" customFormat="1" ht="12.75" customHeight="1">
      <c r="A35" s="20"/>
      <c r="B35" s="17"/>
      <c r="C35" s="18"/>
      <c r="D35" s="18"/>
      <c r="E35" s="18"/>
      <c r="F35" s="18"/>
      <c r="G35" s="19"/>
      <c r="H35" s="18"/>
      <c r="I35" s="18"/>
      <c r="J35" s="18"/>
      <c r="K35" s="18"/>
    </row>
    <row r="36" spans="1:11" ht="12.75">
      <c r="A36" s="46" t="s">
        <v>80</v>
      </c>
      <c r="B36" s="46"/>
      <c r="C36" s="46">
        <f>SUM(C37:C37)</f>
        <v>150</v>
      </c>
      <c r="D36" s="47">
        <f>SUM(D37:D37)</f>
        <v>150</v>
      </c>
      <c r="E36" s="47">
        <f>SUM(E37:E37)</f>
        <v>150</v>
      </c>
      <c r="F36" s="47">
        <f>SUM(F37:F37)</f>
        <v>187</v>
      </c>
      <c r="G36" s="41">
        <f>+F36/E36</f>
        <v>1.2466666666666666</v>
      </c>
      <c r="H36" s="41">
        <f>SUM(H37:H37)</f>
        <v>230</v>
      </c>
      <c r="I36" s="55">
        <f>SUM(I37:I38)</f>
        <v>50</v>
      </c>
      <c r="J36" s="55">
        <f>SUM(J37:J38)</f>
        <v>50</v>
      </c>
      <c r="K36" s="55">
        <f>SUM(K37:K38)</f>
        <v>50</v>
      </c>
    </row>
    <row r="37" spans="1:11" s="8" customFormat="1" ht="12.75" customHeight="1">
      <c r="A37" s="20">
        <v>240</v>
      </c>
      <c r="B37" s="17" t="s">
        <v>73</v>
      </c>
      <c r="C37" s="18">
        <v>150</v>
      </c>
      <c r="D37" s="18">
        <v>150</v>
      </c>
      <c r="E37" s="18">
        <v>150</v>
      </c>
      <c r="F37" s="18">
        <v>187</v>
      </c>
      <c r="G37" s="19">
        <f>+F37/E37</f>
        <v>1.2466666666666666</v>
      </c>
      <c r="H37" s="18">
        <v>230</v>
      </c>
      <c r="I37" s="18">
        <v>50</v>
      </c>
      <c r="J37" s="18">
        <v>50</v>
      </c>
      <c r="K37" s="18">
        <v>50</v>
      </c>
    </row>
    <row r="38" spans="1:11" s="8" customFormat="1" ht="12.75" customHeight="1">
      <c r="A38" s="20"/>
      <c r="B38" s="17"/>
      <c r="C38" s="18"/>
      <c r="D38" s="18"/>
      <c r="E38" s="18"/>
      <c r="F38" s="18"/>
      <c r="G38" s="19"/>
      <c r="H38" s="18"/>
      <c r="I38" s="18"/>
      <c r="J38" s="18"/>
      <c r="K38" s="18"/>
    </row>
    <row r="39" spans="1:11" ht="12.75">
      <c r="A39" s="46" t="s">
        <v>40</v>
      </c>
      <c r="B39" s="46"/>
      <c r="C39" s="46">
        <f>SUM(C40:C40)</f>
        <v>60</v>
      </c>
      <c r="D39" s="47">
        <f>SUM(D40:D40)</f>
        <v>60</v>
      </c>
      <c r="E39" s="47">
        <f>SUM(E40:E40)</f>
        <v>60</v>
      </c>
      <c r="F39" s="47">
        <f>SUM(F40:F40)</f>
        <v>55</v>
      </c>
      <c r="G39" s="41">
        <f>+F39/E39</f>
        <v>0.9166666666666666</v>
      </c>
      <c r="H39" s="41">
        <f>SUM(H40:H40)</f>
        <v>70</v>
      </c>
      <c r="I39" s="67">
        <f>SUM(I40:I43)</f>
        <v>4767</v>
      </c>
      <c r="J39" s="67">
        <f>SUM(J40:J43)</f>
        <v>3287</v>
      </c>
      <c r="K39" s="67">
        <f>SUM(K40:K43)</f>
        <v>3287</v>
      </c>
    </row>
    <row r="40" spans="1:11" s="8" customFormat="1" ht="12.75" customHeight="1">
      <c r="A40" s="20">
        <v>292012</v>
      </c>
      <c r="B40" s="17" t="s">
        <v>122</v>
      </c>
      <c r="C40" s="18">
        <v>60</v>
      </c>
      <c r="D40" s="18">
        <v>60</v>
      </c>
      <c r="E40" s="18">
        <v>60</v>
      </c>
      <c r="F40" s="18">
        <v>55</v>
      </c>
      <c r="G40" s="19">
        <f>+F40/E40</f>
        <v>0.9166666666666666</v>
      </c>
      <c r="H40" s="18">
        <v>70</v>
      </c>
      <c r="I40" s="18">
        <v>100</v>
      </c>
      <c r="J40" s="18">
        <v>100</v>
      </c>
      <c r="K40" s="18">
        <v>100</v>
      </c>
    </row>
    <row r="41" spans="1:11" s="8" customFormat="1" ht="12.75" customHeight="1">
      <c r="A41" s="20">
        <v>229017</v>
      </c>
      <c r="B41" s="17" t="s">
        <v>253</v>
      </c>
      <c r="C41" s="18"/>
      <c r="D41" s="18"/>
      <c r="E41" s="18"/>
      <c r="F41" s="18"/>
      <c r="G41" s="19"/>
      <c r="H41" s="18"/>
      <c r="I41" s="18">
        <v>4480</v>
      </c>
      <c r="J41" s="18">
        <v>3000</v>
      </c>
      <c r="K41" s="18">
        <v>3000</v>
      </c>
    </row>
    <row r="42" spans="1:11" s="8" customFormat="1" ht="12.75" customHeight="1">
      <c r="A42" s="20"/>
      <c r="B42" s="17"/>
      <c r="C42" s="18"/>
      <c r="D42" s="18"/>
      <c r="E42" s="18"/>
      <c r="F42" s="18"/>
      <c r="G42" s="19"/>
      <c r="H42" s="18"/>
      <c r="I42" s="18"/>
      <c r="J42" s="18"/>
      <c r="K42" s="18"/>
    </row>
    <row r="43" spans="1:11" s="8" customFormat="1" ht="12.75" customHeight="1">
      <c r="A43" s="20">
        <v>229005</v>
      </c>
      <c r="B43" s="17" t="s">
        <v>140</v>
      </c>
      <c r="C43" s="18"/>
      <c r="D43" s="18"/>
      <c r="E43" s="18"/>
      <c r="F43" s="18"/>
      <c r="G43" s="19"/>
      <c r="H43" s="18"/>
      <c r="I43" s="18">
        <v>187</v>
      </c>
      <c r="J43" s="18">
        <v>187</v>
      </c>
      <c r="K43" s="18">
        <v>187</v>
      </c>
    </row>
    <row r="44" spans="1:11" s="8" customFormat="1" ht="12.75" customHeight="1">
      <c r="A44" s="20"/>
      <c r="B44" s="17"/>
      <c r="C44" s="18"/>
      <c r="D44" s="18"/>
      <c r="E44" s="18"/>
      <c r="F44" s="18"/>
      <c r="G44" s="19"/>
      <c r="H44" s="18"/>
      <c r="I44" s="18"/>
      <c r="J44" s="18"/>
      <c r="K44" s="18"/>
    </row>
    <row r="45" spans="1:11" ht="12.75">
      <c r="A45" s="46" t="s">
        <v>76</v>
      </c>
      <c r="B45" s="46"/>
      <c r="C45" s="46">
        <f>SUM(C46:C52)</f>
        <v>14858</v>
      </c>
      <c r="D45" s="47" t="e">
        <f>SUM(D46:D52)</f>
        <v>#REF!</v>
      </c>
      <c r="E45" s="47">
        <f>SUM(E46:E52)</f>
        <v>14858</v>
      </c>
      <c r="F45" s="47">
        <f>SUM(F46:F52)</f>
        <v>11103</v>
      </c>
      <c r="G45" s="41">
        <f>+F45/E45</f>
        <v>0.7472741957194777</v>
      </c>
      <c r="H45" s="41" t="e">
        <f>SUM(H46:H52)</f>
        <v>#REF!</v>
      </c>
      <c r="I45" s="55">
        <f>SUM(I46:I58)</f>
        <v>42909</v>
      </c>
      <c r="J45" s="55">
        <f>SUM(J46:J58)</f>
        <v>34309</v>
      </c>
      <c r="K45" s="55">
        <f>SUM(K46:K58)</f>
        <v>34309</v>
      </c>
    </row>
    <row r="46" spans="1:11" s="8" customFormat="1" ht="12.75" customHeight="1">
      <c r="A46" s="20">
        <v>312001</v>
      </c>
      <c r="B46" s="17" t="s">
        <v>134</v>
      </c>
      <c r="C46" s="18">
        <v>20</v>
      </c>
      <c r="D46" s="18">
        <v>20</v>
      </c>
      <c r="E46" s="18">
        <v>20</v>
      </c>
      <c r="F46" s="18">
        <v>3</v>
      </c>
      <c r="G46" s="19">
        <f>+F46/E46</f>
        <v>0.15</v>
      </c>
      <c r="H46" s="18">
        <v>20</v>
      </c>
      <c r="I46" s="18">
        <v>3500</v>
      </c>
      <c r="J46" s="18">
        <v>3500</v>
      </c>
      <c r="K46" s="18">
        <v>3500</v>
      </c>
    </row>
    <row r="47" spans="1:11" s="8" customFormat="1" ht="12.75" customHeight="1">
      <c r="A47" s="20">
        <v>312001</v>
      </c>
      <c r="B47" s="17" t="s">
        <v>263</v>
      </c>
      <c r="C47" s="18"/>
      <c r="D47" s="18"/>
      <c r="E47" s="18"/>
      <c r="F47" s="18"/>
      <c r="G47" s="19"/>
      <c r="H47" s="18"/>
      <c r="I47" s="18">
        <v>8000</v>
      </c>
      <c r="J47" s="18">
        <v>0</v>
      </c>
      <c r="K47" s="18">
        <v>0</v>
      </c>
    </row>
    <row r="48" spans="1:11" s="8" customFormat="1" ht="12.75" customHeight="1">
      <c r="A48" s="20">
        <v>312001</v>
      </c>
      <c r="B48" s="17" t="s">
        <v>123</v>
      </c>
      <c r="C48" s="18">
        <v>155</v>
      </c>
      <c r="D48" s="18">
        <v>155</v>
      </c>
      <c r="E48" s="18">
        <v>155</v>
      </c>
      <c r="F48" s="18">
        <v>80</v>
      </c>
      <c r="G48" s="19">
        <f>+F48/E48</f>
        <v>0.5161290322580645</v>
      </c>
      <c r="H48" s="18">
        <v>155</v>
      </c>
      <c r="I48" s="18">
        <v>27550</v>
      </c>
      <c r="J48" s="18">
        <v>27550</v>
      </c>
      <c r="K48" s="18">
        <v>27550</v>
      </c>
    </row>
    <row r="49" spans="1:11" s="8" customFormat="1" ht="12.75" customHeight="1">
      <c r="A49" s="20">
        <v>312001</v>
      </c>
      <c r="B49" s="17" t="s">
        <v>146</v>
      </c>
      <c r="C49" s="18"/>
      <c r="D49" s="18"/>
      <c r="E49" s="18"/>
      <c r="F49" s="18"/>
      <c r="G49" s="19"/>
      <c r="H49" s="18"/>
      <c r="I49" s="18">
        <v>400</v>
      </c>
      <c r="J49" s="18">
        <v>300</v>
      </c>
      <c r="K49" s="18">
        <v>300</v>
      </c>
    </row>
    <row r="50" spans="1:11" s="8" customFormat="1" ht="12.75" customHeight="1">
      <c r="A50" s="20">
        <v>312001</v>
      </c>
      <c r="B50" s="17" t="s">
        <v>132</v>
      </c>
      <c r="C50" s="18"/>
      <c r="D50" s="18"/>
      <c r="E50" s="18"/>
      <c r="F50" s="18"/>
      <c r="G50" s="19"/>
      <c r="H50" s="18"/>
      <c r="I50" s="85">
        <v>1000</v>
      </c>
      <c r="J50" s="85">
        <v>1000</v>
      </c>
      <c r="K50" s="85">
        <v>1000</v>
      </c>
    </row>
    <row r="51" spans="1:11" s="8" customFormat="1" ht="12.75" customHeight="1">
      <c r="A51" s="20">
        <v>312001</v>
      </c>
      <c r="B51" s="17" t="s">
        <v>131</v>
      </c>
      <c r="C51" s="18">
        <v>14525</v>
      </c>
      <c r="D51" s="18" t="e">
        <v>#REF!</v>
      </c>
      <c r="E51" s="18">
        <v>14525</v>
      </c>
      <c r="F51" s="18">
        <v>10894</v>
      </c>
      <c r="G51" s="19">
        <f>+F51/E51</f>
        <v>0.7500172117039587</v>
      </c>
      <c r="H51" s="18" t="e">
        <f>+#REF!+#REF!+#REF!+#REF!</f>
        <v>#REF!</v>
      </c>
      <c r="I51" s="18">
        <v>730</v>
      </c>
      <c r="J51" s="18">
        <v>730</v>
      </c>
      <c r="K51" s="18">
        <v>730</v>
      </c>
    </row>
    <row r="52" spans="1:11" s="8" customFormat="1" ht="12.75" customHeight="1">
      <c r="A52" s="20">
        <v>312001</v>
      </c>
      <c r="B52" s="17" t="s">
        <v>127</v>
      </c>
      <c r="C52" s="18">
        <v>158</v>
      </c>
      <c r="D52" s="18">
        <v>158</v>
      </c>
      <c r="E52" s="18">
        <v>158</v>
      </c>
      <c r="F52" s="18">
        <v>126</v>
      </c>
      <c r="G52" s="19">
        <f>+F52/E52</f>
        <v>0.7974683544303798</v>
      </c>
      <c r="H52" s="18">
        <v>158</v>
      </c>
      <c r="I52" s="18">
        <v>80</v>
      </c>
      <c r="J52" s="18">
        <v>80</v>
      </c>
      <c r="K52" s="18">
        <v>80</v>
      </c>
    </row>
    <row r="53" spans="1:11" s="8" customFormat="1" ht="12.75" customHeight="1">
      <c r="A53" s="20">
        <v>312001</v>
      </c>
      <c r="B53" s="17" t="s">
        <v>128</v>
      </c>
      <c r="C53" s="18"/>
      <c r="D53" s="18"/>
      <c r="E53" s="18"/>
      <c r="F53" s="18"/>
      <c r="G53" s="19"/>
      <c r="H53" s="18"/>
      <c r="I53" s="18">
        <v>130</v>
      </c>
      <c r="J53" s="18">
        <v>130</v>
      </c>
      <c r="K53" s="18">
        <v>130</v>
      </c>
    </row>
    <row r="54" spans="1:11" s="8" customFormat="1" ht="12.75" customHeight="1">
      <c r="A54" s="20">
        <v>312001</v>
      </c>
      <c r="B54" s="17" t="s">
        <v>130</v>
      </c>
      <c r="C54" s="18"/>
      <c r="D54" s="18"/>
      <c r="E54" s="18"/>
      <c r="F54" s="18"/>
      <c r="G54" s="19"/>
      <c r="H54" s="18"/>
      <c r="I54" s="18">
        <v>64</v>
      </c>
      <c r="J54" s="18">
        <v>64</v>
      </c>
      <c r="K54" s="18">
        <v>64</v>
      </c>
    </row>
    <row r="55" spans="1:11" s="8" customFormat="1" ht="12.75" customHeight="1">
      <c r="A55" s="20">
        <v>312001</v>
      </c>
      <c r="B55" s="17" t="s">
        <v>142</v>
      </c>
      <c r="C55" s="18"/>
      <c r="D55" s="18"/>
      <c r="E55" s="18"/>
      <c r="F55" s="18"/>
      <c r="G55" s="19"/>
      <c r="H55" s="18"/>
      <c r="I55" s="18">
        <v>80</v>
      </c>
      <c r="J55" s="18">
        <v>80</v>
      </c>
      <c r="K55" s="18">
        <v>80</v>
      </c>
    </row>
    <row r="56" spans="1:11" s="8" customFormat="1" ht="12.75" customHeight="1">
      <c r="A56" s="20">
        <v>312001</v>
      </c>
      <c r="B56" s="17" t="s">
        <v>141</v>
      </c>
      <c r="C56" s="18"/>
      <c r="D56" s="18"/>
      <c r="E56" s="18"/>
      <c r="F56" s="18"/>
      <c r="G56" s="19"/>
      <c r="H56" s="18"/>
      <c r="I56" s="18">
        <v>200</v>
      </c>
      <c r="J56" s="18">
        <v>200</v>
      </c>
      <c r="K56" s="18">
        <v>200</v>
      </c>
    </row>
    <row r="57" spans="1:11" s="8" customFormat="1" ht="12.75" customHeight="1">
      <c r="A57" s="20">
        <v>312001</v>
      </c>
      <c r="B57" s="17" t="s">
        <v>143</v>
      </c>
      <c r="C57" s="18"/>
      <c r="D57" s="18"/>
      <c r="E57" s="18"/>
      <c r="F57" s="18"/>
      <c r="G57" s="19"/>
      <c r="H57" s="18"/>
      <c r="I57" s="18">
        <v>275</v>
      </c>
      <c r="J57" s="18">
        <v>275</v>
      </c>
      <c r="K57" s="18">
        <v>275</v>
      </c>
    </row>
    <row r="58" spans="1:11" s="8" customFormat="1" ht="12.75" customHeight="1">
      <c r="A58" s="20">
        <v>312001</v>
      </c>
      <c r="B58" s="17" t="s">
        <v>144</v>
      </c>
      <c r="C58" s="18"/>
      <c r="D58" s="18"/>
      <c r="E58" s="18"/>
      <c r="F58" s="18"/>
      <c r="G58" s="19"/>
      <c r="H58" s="18"/>
      <c r="I58" s="18">
        <v>900</v>
      </c>
      <c r="J58" s="18">
        <v>400</v>
      </c>
      <c r="K58" s="18">
        <v>400</v>
      </c>
    </row>
    <row r="59" spans="1:11" s="8" customFormat="1" ht="12.75" customHeight="1">
      <c r="A59" s="20"/>
      <c r="B59" s="17"/>
      <c r="C59" s="18"/>
      <c r="D59" s="18"/>
      <c r="E59" s="18"/>
      <c r="F59" s="18"/>
      <c r="G59" s="19"/>
      <c r="H59" s="18"/>
      <c r="I59" s="18"/>
      <c r="J59" s="18"/>
      <c r="K59" s="18"/>
    </row>
    <row r="60" spans="1:11" ht="16.5" customHeight="1">
      <c r="A60" s="109" t="s">
        <v>3</v>
      </c>
      <c r="B60" s="109"/>
      <c r="C60" s="43">
        <f>+C45+C39+C36+C29+C19+C15+C7</f>
        <v>50711</v>
      </c>
      <c r="D60" s="48" t="e">
        <f>+D45+D39+D36+D29+D19+D15+D7</f>
        <v>#REF!</v>
      </c>
      <c r="E60" s="48">
        <f>+E45+E39+E36+E29+E19+E15+E7</f>
        <v>50711</v>
      </c>
      <c r="F60" s="48">
        <f>+F45+F39+F36+F29+F19+F15+F7</f>
        <v>40911</v>
      </c>
      <c r="G60" s="41">
        <f>+F60/E60</f>
        <v>0.8067480428309439</v>
      </c>
      <c r="H60" s="41" t="e">
        <f>+H45+H39+H36+H29+H19+H15+H7</f>
        <v>#REF!</v>
      </c>
      <c r="I60" s="57">
        <f>SUM(I45,I39,I36,I29,I19,I15,I7)</f>
        <v>275886</v>
      </c>
      <c r="J60" s="57">
        <f>SUM(J45,J39,J36,J29,J19,J15,J7)</f>
        <v>265506</v>
      </c>
      <c r="K60" s="56">
        <f>SUM(K45,K39,K36,K29,K19,K15,K7)</f>
        <v>265506</v>
      </c>
    </row>
    <row r="61" spans="1:9" s="9" customFormat="1" ht="12.75">
      <c r="A61" s="10"/>
      <c r="I61" s="26"/>
    </row>
    <row r="62" spans="1:11" s="2" customFormat="1" ht="22.5">
      <c r="A62" s="110" t="s">
        <v>17</v>
      </c>
      <c r="B62" s="110"/>
      <c r="C62" s="53" t="s">
        <v>32</v>
      </c>
      <c r="D62" s="53" t="s">
        <v>24</v>
      </c>
      <c r="E62" s="27" t="s">
        <v>33</v>
      </c>
      <c r="F62" s="53" t="s">
        <v>31</v>
      </c>
      <c r="G62" s="54"/>
      <c r="H62" s="27" t="s">
        <v>44</v>
      </c>
      <c r="I62" s="40" t="s">
        <v>214</v>
      </c>
      <c r="J62" s="40" t="s">
        <v>246</v>
      </c>
      <c r="K62" s="40" t="s">
        <v>250</v>
      </c>
    </row>
    <row r="63" spans="1:11" ht="12.75">
      <c r="A63" s="46" t="s">
        <v>243</v>
      </c>
      <c r="B63" s="46"/>
      <c r="C63" s="46"/>
      <c r="D63" s="47"/>
      <c r="E63" s="47"/>
      <c r="F63" s="47"/>
      <c r="G63" s="41"/>
      <c r="H63" s="41"/>
      <c r="I63" s="67">
        <v>7791</v>
      </c>
      <c r="J63" s="55">
        <v>0</v>
      </c>
      <c r="K63" s="55">
        <v>0</v>
      </c>
    </row>
    <row r="64" spans="1:11" ht="12.75">
      <c r="A64" s="46" t="s">
        <v>135</v>
      </c>
      <c r="B64" s="46"/>
      <c r="C64" s="46"/>
      <c r="D64" s="47"/>
      <c r="E64" s="47"/>
      <c r="F64" s="47"/>
      <c r="G64" s="41"/>
      <c r="H64" s="41"/>
      <c r="I64" s="67">
        <v>100510</v>
      </c>
      <c r="J64" s="55">
        <v>0</v>
      </c>
      <c r="K64" s="55">
        <v>0</v>
      </c>
    </row>
    <row r="65" spans="1:11" ht="12.75">
      <c r="A65" s="46" t="s">
        <v>261</v>
      </c>
      <c r="B65" s="46"/>
      <c r="C65" s="47"/>
      <c r="D65" s="47"/>
      <c r="E65" s="47"/>
      <c r="F65" s="41"/>
      <c r="G65" s="41"/>
      <c r="H65" s="67"/>
      <c r="I65" s="67">
        <v>7350</v>
      </c>
      <c r="J65" s="55"/>
      <c r="K65" s="46"/>
    </row>
    <row r="66" spans="1:11" ht="16.5" customHeight="1">
      <c r="A66" s="109" t="s">
        <v>1</v>
      </c>
      <c r="B66" s="109"/>
      <c r="C66" s="43" t="e">
        <f>SUM(#REF!)</f>
        <v>#REF!</v>
      </c>
      <c r="D66" s="48" t="e">
        <f>SUM(#REF!)</f>
        <v>#REF!</v>
      </c>
      <c r="E66" s="48" t="e">
        <f>SUM(#REF!)</f>
        <v>#REF!</v>
      </c>
      <c r="F66" s="48" t="e">
        <f>SUM(#REF!)</f>
        <v>#REF!</v>
      </c>
      <c r="G66" s="41"/>
      <c r="H66" s="41" t="e">
        <f>SUM(#REF!)</f>
        <v>#REF!</v>
      </c>
      <c r="I66" s="82">
        <f>SUM(I63:I65)</f>
        <v>115651</v>
      </c>
      <c r="J66" s="57">
        <f>SUM(J63:J65)</f>
        <v>0</v>
      </c>
      <c r="K66" s="56">
        <f>SUM(K63:K65)</f>
        <v>0</v>
      </c>
    </row>
    <row r="67" spans="1:9" s="9" customFormat="1" ht="12.75">
      <c r="A67" s="10"/>
      <c r="I67" s="26"/>
    </row>
    <row r="68" spans="1:11" s="2" customFormat="1" ht="22.5">
      <c r="A68" s="58" t="s">
        <v>74</v>
      </c>
      <c r="B68" s="59"/>
      <c r="C68" s="53" t="s">
        <v>32</v>
      </c>
      <c r="D68" s="53" t="s">
        <v>24</v>
      </c>
      <c r="E68" s="27" t="s">
        <v>33</v>
      </c>
      <c r="F68" s="53" t="s">
        <v>31</v>
      </c>
      <c r="G68" s="54"/>
      <c r="H68" s="27" t="s">
        <v>44</v>
      </c>
      <c r="I68" s="40" t="s">
        <v>214</v>
      </c>
      <c r="J68" s="40" t="s">
        <v>246</v>
      </c>
      <c r="K68" s="40" t="s">
        <v>250</v>
      </c>
    </row>
    <row r="69" spans="1:11" ht="12.75">
      <c r="A69" s="46" t="s">
        <v>75</v>
      </c>
      <c r="B69" s="46"/>
      <c r="C69" s="46" t="s">
        <v>0</v>
      </c>
      <c r="D69" s="47"/>
      <c r="E69" s="47"/>
      <c r="F69" s="47"/>
      <c r="G69" s="41"/>
      <c r="H69" s="41"/>
      <c r="I69" s="67">
        <f>SUM(I70:I72)</f>
        <v>122375</v>
      </c>
      <c r="J69" s="67">
        <f>SUM(J70:J72)</f>
        <v>35300</v>
      </c>
      <c r="K69" s="67">
        <f>SUM(K70:K72)</f>
        <v>35300</v>
      </c>
    </row>
    <row r="70" spans="1:11" s="8" customFormat="1" ht="12.75" customHeight="1">
      <c r="A70" s="20">
        <v>513</v>
      </c>
      <c r="B70" s="22" t="s">
        <v>256</v>
      </c>
      <c r="C70" s="18">
        <v>900</v>
      </c>
      <c r="D70" s="18"/>
      <c r="E70" s="18">
        <f>+C70</f>
        <v>900</v>
      </c>
      <c r="F70" s="18">
        <v>0</v>
      </c>
      <c r="G70" s="19"/>
      <c r="H70" s="18">
        <v>0</v>
      </c>
      <c r="I70" s="18">
        <v>110000</v>
      </c>
      <c r="J70" s="18">
        <v>24300</v>
      </c>
      <c r="K70" s="18">
        <v>24300</v>
      </c>
    </row>
    <row r="71" spans="1:11" s="8" customFormat="1" ht="12.75" customHeight="1">
      <c r="A71" s="20">
        <v>453</v>
      </c>
      <c r="B71" s="22"/>
      <c r="C71" s="18"/>
      <c r="D71" s="18"/>
      <c r="E71" s="18"/>
      <c r="F71" s="18"/>
      <c r="G71" s="19"/>
      <c r="H71" s="18"/>
      <c r="I71" s="18">
        <v>0</v>
      </c>
      <c r="J71" s="18"/>
      <c r="K71" s="18"/>
    </row>
    <row r="72" spans="1:11" s="8" customFormat="1" ht="12.75" customHeight="1">
      <c r="A72" s="20">
        <v>454001</v>
      </c>
      <c r="B72" s="22" t="s">
        <v>240</v>
      </c>
      <c r="C72" s="18">
        <v>2782</v>
      </c>
      <c r="D72" s="18"/>
      <c r="E72" s="18">
        <f>1248+C72</f>
        <v>4030</v>
      </c>
      <c r="F72" s="18">
        <v>2448</v>
      </c>
      <c r="G72" s="19">
        <f>+F72/E72</f>
        <v>0.6074441687344914</v>
      </c>
      <c r="H72" s="18">
        <v>4030</v>
      </c>
      <c r="I72" s="18">
        <v>12375</v>
      </c>
      <c r="J72" s="18">
        <v>11000</v>
      </c>
      <c r="K72" s="18">
        <v>11000</v>
      </c>
    </row>
    <row r="73" spans="1:11" ht="16.5" customHeight="1">
      <c r="A73" s="128" t="s">
        <v>74</v>
      </c>
      <c r="B73" s="128"/>
      <c r="C73" s="87">
        <f>SUM(C70:C72)</f>
        <v>3682</v>
      </c>
      <c r="D73" s="88">
        <f>SUM(D70:D72)</f>
        <v>0</v>
      </c>
      <c r="E73" s="88">
        <f>SUM(E70:E72)</f>
        <v>4930</v>
      </c>
      <c r="F73" s="88">
        <f>SUM(F70:F72)</f>
        <v>2448</v>
      </c>
      <c r="G73" s="89">
        <f>+F73/E73</f>
        <v>0.496551724137931</v>
      </c>
      <c r="H73" s="89">
        <f>SUM(H70:H72)</f>
        <v>4030</v>
      </c>
      <c r="I73" s="90">
        <f>SUM(I70:I72)</f>
        <v>122375</v>
      </c>
      <c r="J73" s="90">
        <f>SUM(J70:J72)</f>
        <v>35300</v>
      </c>
      <c r="K73" s="90">
        <f>SUM(K70:K72)</f>
        <v>35300</v>
      </c>
    </row>
    <row r="74" spans="1:11" ht="16.5" customHeight="1">
      <c r="A74" s="91"/>
      <c r="B74" s="91"/>
      <c r="C74" s="92"/>
      <c r="D74" s="93"/>
      <c r="E74" s="93"/>
      <c r="F74" s="93"/>
      <c r="G74" s="92"/>
      <c r="H74" s="92"/>
      <c r="I74" s="94"/>
      <c r="J74" s="94"/>
      <c r="K74" s="94"/>
    </row>
    <row r="75" spans="1:11" s="2" customFormat="1" ht="15">
      <c r="A75" s="100" t="s">
        <v>18</v>
      </c>
      <c r="B75" s="100"/>
      <c r="C75" s="60" t="e">
        <f>+#REF!</f>
        <v>#REF!</v>
      </c>
      <c r="D75" s="60" t="e">
        <f>+#REF!</f>
        <v>#REF!</v>
      </c>
      <c r="E75" s="60" t="e">
        <f>+#REF!</f>
        <v>#REF!</v>
      </c>
      <c r="F75" s="60" t="e">
        <f>+#REF!</f>
        <v>#REF!</v>
      </c>
      <c r="G75" s="61" t="e">
        <f>+F75/E75</f>
        <v>#REF!</v>
      </c>
      <c r="H75" s="60" t="e">
        <f>+#REF!</f>
        <v>#REF!</v>
      </c>
      <c r="I75" s="60">
        <f>I60</f>
        <v>275886</v>
      </c>
      <c r="J75" s="60">
        <f>J60</f>
        <v>265506</v>
      </c>
      <c r="K75" s="60">
        <f>K60</f>
        <v>265506</v>
      </c>
    </row>
    <row r="76" spans="1:11" s="2" customFormat="1" ht="15">
      <c r="A76" s="100" t="s">
        <v>17</v>
      </c>
      <c r="B76" s="100"/>
      <c r="C76" s="60" t="e">
        <f>+#REF!</f>
        <v>#REF!</v>
      </c>
      <c r="D76" s="60" t="e">
        <f>+#REF!</f>
        <v>#REF!</v>
      </c>
      <c r="E76" s="60" t="e">
        <f>+#REF!</f>
        <v>#REF!</v>
      </c>
      <c r="F76" s="60" t="e">
        <f>+#REF!</f>
        <v>#REF!</v>
      </c>
      <c r="G76" s="61" t="e">
        <f>+F76/E76</f>
        <v>#REF!</v>
      </c>
      <c r="H76" s="60" t="e">
        <f>+#REF!</f>
        <v>#REF!</v>
      </c>
      <c r="I76" s="60">
        <f>I66</f>
        <v>115651</v>
      </c>
      <c r="J76" s="60">
        <f>J66</f>
        <v>0</v>
      </c>
      <c r="K76" s="60">
        <f>K66</f>
        <v>0</v>
      </c>
    </row>
    <row r="77" spans="1:11" s="9" customFormat="1" ht="15">
      <c r="A77" s="100" t="s">
        <v>74</v>
      </c>
      <c r="B77" s="100"/>
      <c r="C77" s="60">
        <f>+C73</f>
        <v>3682</v>
      </c>
      <c r="D77" s="60">
        <f>+D73</f>
        <v>0</v>
      </c>
      <c r="E77" s="60">
        <f>+E73</f>
        <v>4930</v>
      </c>
      <c r="F77" s="60">
        <f>+F73</f>
        <v>2448</v>
      </c>
      <c r="G77" s="61">
        <f>+F77/E77</f>
        <v>0.496551724137931</v>
      </c>
      <c r="H77" s="60">
        <f>+H73</f>
        <v>4030</v>
      </c>
      <c r="I77" s="60">
        <f>I73</f>
        <v>122375</v>
      </c>
      <c r="J77" s="60">
        <f>J73</f>
        <v>35300</v>
      </c>
      <c r="K77" s="60">
        <f>K73</f>
        <v>35300</v>
      </c>
    </row>
    <row r="78" spans="1:11" s="9" customFormat="1" ht="15">
      <c r="A78" s="101" t="s">
        <v>19</v>
      </c>
      <c r="B78" s="101"/>
      <c r="C78" s="62" t="e">
        <f>+C76+C75+C77</f>
        <v>#REF!</v>
      </c>
      <c r="D78" s="62" t="e">
        <f>+D76+D75+D77</f>
        <v>#REF!</v>
      </c>
      <c r="E78" s="62" t="e">
        <f>+E76+E75+E77</f>
        <v>#REF!</v>
      </c>
      <c r="F78" s="62" t="e">
        <f>SUM(F75:F77)</f>
        <v>#REF!</v>
      </c>
      <c r="G78" s="63" t="e">
        <f>+F78/E78</f>
        <v>#REF!</v>
      </c>
      <c r="H78" s="62" t="e">
        <f>+H76+H75+H77+#REF!</f>
        <v>#REF!</v>
      </c>
      <c r="I78" s="64">
        <f>SUM(I75:I77)</f>
        <v>513912</v>
      </c>
      <c r="J78" s="64">
        <f>SUM(J75:J77)</f>
        <v>300806</v>
      </c>
      <c r="K78" s="64">
        <f>SUM(K75:K77)</f>
        <v>300806</v>
      </c>
    </row>
    <row r="79" spans="1:9" s="9" customFormat="1" ht="12.75">
      <c r="A79" s="10"/>
      <c r="I79" s="26"/>
    </row>
    <row r="80" s="9" customFormat="1" ht="12.75"/>
    <row r="81" ht="16.5" customHeight="1"/>
    <row r="82" ht="16.5" customHeight="1"/>
    <row r="83" s="8" customFormat="1" ht="12.75" customHeight="1"/>
    <row r="84" s="8" customFormat="1" ht="12.75" customHeight="1"/>
    <row r="85" spans="1:9" ht="12.75">
      <c r="A85" s="11"/>
      <c r="I85" s="11"/>
    </row>
    <row r="86" spans="1:9" ht="12.75">
      <c r="A86" s="11"/>
      <c r="I86" s="11"/>
    </row>
    <row r="87" spans="1:9" ht="12.75">
      <c r="A87" s="11"/>
      <c r="I87" s="11"/>
    </row>
    <row r="88" spans="1:9" ht="12.75">
      <c r="A88" s="11"/>
      <c r="I88" s="11"/>
    </row>
    <row r="89" spans="1:9" ht="12.75">
      <c r="A89" s="11"/>
      <c r="I89" s="11"/>
    </row>
    <row r="90" spans="1:9" ht="12.75">
      <c r="A90" s="11"/>
      <c r="I90" s="11"/>
    </row>
    <row r="91" spans="1:9" ht="12.75">
      <c r="A91" s="11"/>
      <c r="I91" s="11"/>
    </row>
  </sheetData>
  <sheetProtection/>
  <mergeCells count="10">
    <mergeCell ref="A2:K3"/>
    <mergeCell ref="A5:B5"/>
    <mergeCell ref="A78:B78"/>
    <mergeCell ref="A77:B77"/>
    <mergeCell ref="A76:B76"/>
    <mergeCell ref="A75:B75"/>
    <mergeCell ref="A73:B73"/>
    <mergeCell ref="A66:B66"/>
    <mergeCell ref="A62:B62"/>
    <mergeCell ref="A60:B60"/>
  </mergeCells>
  <printOptions/>
  <pageMargins left="0.7086614173228347" right="0.11811023622047245" top="0.4330708661417323" bottom="0.5905511811023623" header="0.1968503937007874" footer="0.5118110236220472"/>
  <pageSetup horizontalDpi="600" verticalDpi="600" orientation="landscape" paperSize="9" scale="90" r:id="rId1"/>
  <headerFooter alignWithMargins="0">
    <oddFooter>&amp;CStrana &amp;P&amp;R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T336"/>
  <sheetViews>
    <sheetView zoomScalePageLayoutView="0" workbookViewId="0" topLeftCell="A313">
      <selection activeCell="F140" sqref="F140"/>
    </sheetView>
  </sheetViews>
  <sheetFormatPr defaultColWidth="9.140625" defaultRowHeight="12.75"/>
  <cols>
    <col min="1" max="1" width="7.421875" style="0" customWidth="1"/>
    <col min="2" max="2" width="24.7109375" style="0" customWidth="1"/>
    <col min="3" max="3" width="38.7109375" style="0" customWidth="1"/>
    <col min="4" max="6" width="15.7109375" style="0" customWidth="1"/>
    <col min="8" max="8" width="5.28125" style="0" customWidth="1"/>
    <col min="9" max="9" width="22.00390625" style="0" customWidth="1"/>
    <col min="10" max="10" width="14.57421875" style="0" customWidth="1"/>
    <col min="11" max="11" width="12.140625" style="0" customWidth="1"/>
    <col min="12" max="12" width="11.57421875" style="0" customWidth="1"/>
    <col min="13" max="13" width="12.140625" style="0" customWidth="1"/>
    <col min="14" max="14" width="14.140625" style="0" customWidth="1"/>
    <col min="15" max="15" width="16.00390625" style="0" customWidth="1"/>
    <col min="16" max="16" width="10.28125" style="0" customWidth="1"/>
    <col min="17" max="17" width="12.28125" style="0" customWidth="1"/>
  </cols>
  <sheetData>
    <row r="1" ht="13.5" customHeight="1" thickBot="1"/>
    <row r="2" spans="1:6" ht="30" customHeight="1">
      <c r="A2" s="111" t="s">
        <v>251</v>
      </c>
      <c r="B2" s="112"/>
      <c r="C2" s="112"/>
      <c r="D2" s="112"/>
      <c r="E2" s="112"/>
      <c r="F2" s="113"/>
    </row>
    <row r="3" spans="1:6" ht="11.25" customHeight="1" thickBot="1">
      <c r="A3" s="114"/>
      <c r="B3" s="115"/>
      <c r="C3" s="115"/>
      <c r="D3" s="115"/>
      <c r="E3" s="115"/>
      <c r="F3" s="116"/>
    </row>
    <row r="4" ht="12" customHeight="1"/>
    <row r="5" spans="1:6" ht="22.5" customHeight="1">
      <c r="A5" s="117" t="s">
        <v>42</v>
      </c>
      <c r="B5" s="117"/>
      <c r="C5" s="39"/>
      <c r="D5" s="40" t="s">
        <v>214</v>
      </c>
      <c r="E5" s="40" t="s">
        <v>246</v>
      </c>
      <c r="F5" s="40" t="s">
        <v>250</v>
      </c>
    </row>
    <row r="6" spans="1:6" ht="12.75">
      <c r="A6" s="41"/>
      <c r="B6" s="41"/>
      <c r="C6" s="41"/>
      <c r="D6" s="42"/>
      <c r="E6" s="42"/>
      <c r="F6" s="42"/>
    </row>
    <row r="7" spans="1:6" ht="12.75">
      <c r="A7" s="46" t="s">
        <v>5</v>
      </c>
      <c r="B7" s="46"/>
      <c r="C7" s="46"/>
      <c r="D7" s="67">
        <f>SUM(D8,D12,D22,D24,D30,D37,D41,D46,D59)</f>
        <v>115416</v>
      </c>
      <c r="E7" s="67">
        <f>SUM(E8,E12,E22,E24,E30,E37,E41,E46,E59)</f>
        <v>112126</v>
      </c>
      <c r="F7" s="67">
        <f>SUM(F8,F12,F22,F24,F30,F37,F41,F46,F59)</f>
        <v>112126</v>
      </c>
    </row>
    <row r="8" spans="1:6" ht="12.75">
      <c r="A8" s="41"/>
      <c r="B8" s="31">
        <v>610</v>
      </c>
      <c r="C8" s="32" t="s">
        <v>45</v>
      </c>
      <c r="D8" s="68">
        <f>SUM(D9:D11)</f>
        <v>50640</v>
      </c>
      <c r="E8" s="68">
        <f>SUM(E9:E11)</f>
        <v>50850</v>
      </c>
      <c r="F8" s="68">
        <f>SUM(F9:F11)</f>
        <v>50850</v>
      </c>
    </row>
    <row r="9" spans="1:6" ht="12.75">
      <c r="A9" s="41"/>
      <c r="B9" s="29">
        <v>611</v>
      </c>
      <c r="C9" s="30" t="s">
        <v>46</v>
      </c>
      <c r="D9" s="86">
        <v>46490</v>
      </c>
      <c r="E9" s="86">
        <v>46700</v>
      </c>
      <c r="F9" s="86">
        <v>46700</v>
      </c>
    </row>
    <row r="10" spans="1:6" ht="12.75">
      <c r="A10" s="41"/>
      <c r="B10" s="29">
        <v>612</v>
      </c>
      <c r="C10" s="30" t="s">
        <v>47</v>
      </c>
      <c r="D10" s="69">
        <v>1160</v>
      </c>
      <c r="E10" s="69">
        <v>1160</v>
      </c>
      <c r="F10" s="69">
        <v>1160</v>
      </c>
    </row>
    <row r="11" spans="1:6" ht="12.75">
      <c r="A11" s="41"/>
      <c r="B11" s="33">
        <v>614</v>
      </c>
      <c r="C11" s="30" t="s">
        <v>148</v>
      </c>
      <c r="D11" s="69">
        <v>2990</v>
      </c>
      <c r="E11" s="69">
        <v>2990</v>
      </c>
      <c r="F11" s="69">
        <v>2990</v>
      </c>
    </row>
    <row r="12" spans="1:6" ht="12.75">
      <c r="A12" s="41"/>
      <c r="B12" s="31">
        <v>620</v>
      </c>
      <c r="C12" s="32" t="s">
        <v>39</v>
      </c>
      <c r="D12" s="68">
        <f>SUM(D13:D20)</f>
        <v>26080</v>
      </c>
      <c r="E12" s="68">
        <f>SUM(E13:E20)</f>
        <v>26080</v>
      </c>
      <c r="F12" s="68">
        <f>SUM(F13:F20)</f>
        <v>26080</v>
      </c>
    </row>
    <row r="13" spans="1:6" ht="12.75">
      <c r="A13" s="41"/>
      <c r="B13" s="29">
        <v>621</v>
      </c>
      <c r="C13" s="30" t="s">
        <v>149</v>
      </c>
      <c r="D13" s="69">
        <v>3500</v>
      </c>
      <c r="E13" s="69">
        <v>3500</v>
      </c>
      <c r="F13" s="69">
        <v>3500</v>
      </c>
    </row>
    <row r="14" spans="1:6" ht="12.75">
      <c r="A14" s="41"/>
      <c r="B14" s="29">
        <v>623</v>
      </c>
      <c r="C14" s="30" t="s">
        <v>150</v>
      </c>
      <c r="D14" s="69">
        <v>4200</v>
      </c>
      <c r="E14" s="69">
        <v>4200</v>
      </c>
      <c r="F14" s="69">
        <v>4200</v>
      </c>
    </row>
    <row r="15" spans="1:6" ht="12.75">
      <c r="A15" s="41"/>
      <c r="B15" s="29" t="s">
        <v>6</v>
      </c>
      <c r="C15" s="30" t="s">
        <v>48</v>
      </c>
      <c r="D15" s="69">
        <v>1500</v>
      </c>
      <c r="E15" s="69">
        <v>1500</v>
      </c>
      <c r="F15" s="69">
        <v>1500</v>
      </c>
    </row>
    <row r="16" spans="1:6" ht="12.75">
      <c r="A16" s="41"/>
      <c r="B16" s="29" t="s">
        <v>7</v>
      </c>
      <c r="C16" s="30" t="s">
        <v>49</v>
      </c>
      <c r="D16" s="69">
        <v>9300</v>
      </c>
      <c r="E16" s="69">
        <v>9300</v>
      </c>
      <c r="F16" s="69">
        <v>9300</v>
      </c>
    </row>
    <row r="17" spans="1:6" ht="12.75">
      <c r="A17" s="41"/>
      <c r="B17" s="33">
        <v>625003</v>
      </c>
      <c r="C17" s="30" t="s">
        <v>50</v>
      </c>
      <c r="D17" s="69">
        <v>430</v>
      </c>
      <c r="E17" s="69">
        <v>430</v>
      </c>
      <c r="F17" s="69">
        <v>430</v>
      </c>
    </row>
    <row r="18" spans="1:6" ht="12.75">
      <c r="A18" s="41"/>
      <c r="B18" s="33">
        <v>625004</v>
      </c>
      <c r="C18" s="30" t="s">
        <v>51</v>
      </c>
      <c r="D18" s="69">
        <v>3400</v>
      </c>
      <c r="E18" s="69">
        <v>3400</v>
      </c>
      <c r="F18" s="69">
        <v>3400</v>
      </c>
    </row>
    <row r="19" spans="1:6" ht="12.75">
      <c r="A19" s="41"/>
      <c r="B19" s="33">
        <v>625005</v>
      </c>
      <c r="C19" s="30" t="s">
        <v>52</v>
      </c>
      <c r="D19" s="69">
        <v>1200</v>
      </c>
      <c r="E19" s="69">
        <v>1200</v>
      </c>
      <c r="F19" s="69">
        <v>1200</v>
      </c>
    </row>
    <row r="20" spans="1:6" ht="12.75">
      <c r="A20" s="41"/>
      <c r="B20" s="33">
        <v>625007</v>
      </c>
      <c r="C20" s="30" t="s">
        <v>53</v>
      </c>
      <c r="D20" s="69">
        <v>2550</v>
      </c>
      <c r="E20" s="69">
        <v>2550</v>
      </c>
      <c r="F20" s="69">
        <v>2550</v>
      </c>
    </row>
    <row r="21" spans="1:6" ht="12.75">
      <c r="A21" s="41"/>
      <c r="B21" s="41"/>
      <c r="C21" s="41"/>
      <c r="D21" s="41"/>
      <c r="E21" s="41"/>
      <c r="F21" s="41"/>
    </row>
    <row r="22" spans="1:6" ht="12.75">
      <c r="A22" s="41"/>
      <c r="B22" s="31">
        <v>631</v>
      </c>
      <c r="C22" s="31" t="s">
        <v>34</v>
      </c>
      <c r="D22" s="68">
        <f>SUM(D23)</f>
        <v>506</v>
      </c>
      <c r="E22" s="68">
        <f>SUM(E23)</f>
        <v>506</v>
      </c>
      <c r="F22" s="68">
        <f>SUM(F23)</f>
        <v>506</v>
      </c>
    </row>
    <row r="23" spans="1:6" ht="12.75">
      <c r="A23" s="41"/>
      <c r="B23" s="25" t="s">
        <v>8</v>
      </c>
      <c r="C23" s="34" t="s">
        <v>54</v>
      </c>
      <c r="D23" s="69">
        <v>506</v>
      </c>
      <c r="E23" s="69">
        <v>506</v>
      </c>
      <c r="F23" s="69">
        <v>506</v>
      </c>
    </row>
    <row r="24" spans="1:6" ht="12.75">
      <c r="A24" s="41"/>
      <c r="B24" s="31">
        <v>632</v>
      </c>
      <c r="C24" s="31" t="s">
        <v>35</v>
      </c>
      <c r="D24" s="68">
        <f>SUM(D25:D29)</f>
        <v>11380</v>
      </c>
      <c r="E24" s="68">
        <f>SUM(E25:E29)</f>
        <v>11380</v>
      </c>
      <c r="F24" s="68">
        <f>SUM(F25:F29)</f>
        <v>11380</v>
      </c>
    </row>
    <row r="25" spans="1:6" ht="12.75">
      <c r="A25" s="41"/>
      <c r="B25" s="21">
        <v>632001</v>
      </c>
      <c r="C25" s="34" t="s">
        <v>92</v>
      </c>
      <c r="D25" s="69">
        <v>1900</v>
      </c>
      <c r="E25" s="69">
        <v>1900</v>
      </c>
      <c r="F25" s="69">
        <v>1900</v>
      </c>
    </row>
    <row r="26" spans="1:6" ht="12.75">
      <c r="A26" s="41"/>
      <c r="B26" s="21" t="s">
        <v>22</v>
      </c>
      <c r="C26" s="34" t="s">
        <v>136</v>
      </c>
      <c r="D26" s="69">
        <v>4600</v>
      </c>
      <c r="E26" s="69">
        <v>4600</v>
      </c>
      <c r="F26" s="69">
        <v>4600</v>
      </c>
    </row>
    <row r="27" spans="1:7" ht="12.75">
      <c r="A27" s="41"/>
      <c r="B27" s="21">
        <v>632002</v>
      </c>
      <c r="C27" s="34" t="s">
        <v>93</v>
      </c>
      <c r="D27" s="69">
        <v>900</v>
      </c>
      <c r="E27" s="69">
        <v>900</v>
      </c>
      <c r="F27" s="69">
        <v>900</v>
      </c>
      <c r="G27" s="79"/>
    </row>
    <row r="28" spans="1:6" ht="12.75">
      <c r="A28" s="41"/>
      <c r="B28" s="21">
        <v>632003</v>
      </c>
      <c r="C28" s="34" t="s">
        <v>151</v>
      </c>
      <c r="D28" s="69">
        <v>2820</v>
      </c>
      <c r="E28" s="69">
        <v>2820</v>
      </c>
      <c r="F28" s="69">
        <v>2820</v>
      </c>
    </row>
    <row r="29" spans="1:6" ht="12.75">
      <c r="A29" s="41"/>
      <c r="B29" s="21">
        <v>632003</v>
      </c>
      <c r="C29" s="34" t="s">
        <v>95</v>
      </c>
      <c r="D29" s="69">
        <v>1160</v>
      </c>
      <c r="E29" s="69">
        <v>1160</v>
      </c>
      <c r="F29" s="69">
        <v>1160</v>
      </c>
    </row>
    <row r="30" spans="1:6" ht="12.75">
      <c r="A30" s="41"/>
      <c r="B30" s="31">
        <v>633</v>
      </c>
      <c r="C30" s="31" t="s">
        <v>36</v>
      </c>
      <c r="D30" s="68">
        <f>SUM(D31:D36)</f>
        <v>4450</v>
      </c>
      <c r="E30" s="68">
        <f>SUM(E31:E36)</f>
        <v>3950</v>
      </c>
      <c r="F30" s="68">
        <f>SUM(F31:F36)</f>
        <v>3950</v>
      </c>
    </row>
    <row r="31" spans="1:6" ht="12.75">
      <c r="A31" s="41"/>
      <c r="B31" s="21">
        <v>633004</v>
      </c>
      <c r="C31" s="34" t="s">
        <v>96</v>
      </c>
      <c r="D31" s="69">
        <v>600</v>
      </c>
      <c r="E31" s="69">
        <v>600</v>
      </c>
      <c r="F31" s="69">
        <v>600</v>
      </c>
    </row>
    <row r="32" spans="1:6" ht="12.75">
      <c r="A32" s="41"/>
      <c r="B32" s="21">
        <v>633006</v>
      </c>
      <c r="C32" s="34" t="s">
        <v>215</v>
      </c>
      <c r="D32" s="69">
        <v>2500</v>
      </c>
      <c r="E32" s="69">
        <v>2000</v>
      </c>
      <c r="F32" s="69">
        <v>2000</v>
      </c>
    </row>
    <row r="33" spans="1:6" ht="12.75">
      <c r="A33" s="41"/>
      <c r="B33" s="21">
        <v>633009</v>
      </c>
      <c r="C33" s="34" t="s">
        <v>58</v>
      </c>
      <c r="D33" s="69">
        <v>100</v>
      </c>
      <c r="E33" s="69">
        <v>100</v>
      </c>
      <c r="F33" s="69">
        <v>100</v>
      </c>
    </row>
    <row r="34" spans="1:6" ht="12.75">
      <c r="A34" s="41"/>
      <c r="B34" s="21">
        <v>633010</v>
      </c>
      <c r="C34" s="34" t="s">
        <v>152</v>
      </c>
      <c r="D34" s="69">
        <v>100</v>
      </c>
      <c r="E34" s="69">
        <v>100</v>
      </c>
      <c r="F34" s="69">
        <v>100</v>
      </c>
    </row>
    <row r="35" spans="1:6" ht="12.75">
      <c r="A35" s="41"/>
      <c r="B35" s="21">
        <v>633011</v>
      </c>
      <c r="C35" s="34" t="s">
        <v>99</v>
      </c>
      <c r="D35" s="69">
        <v>150</v>
      </c>
      <c r="E35" s="69">
        <v>150</v>
      </c>
      <c r="F35" s="69">
        <v>150</v>
      </c>
    </row>
    <row r="36" spans="1:6" ht="12.75">
      <c r="A36" s="41"/>
      <c r="B36" s="21">
        <v>633016</v>
      </c>
      <c r="C36" s="34" t="s">
        <v>59</v>
      </c>
      <c r="D36" s="69">
        <v>1000</v>
      </c>
      <c r="E36" s="69">
        <v>1000</v>
      </c>
      <c r="F36" s="69">
        <v>1000</v>
      </c>
    </row>
    <row r="37" spans="1:6" ht="12.75">
      <c r="A37" s="41"/>
      <c r="B37" s="31">
        <v>634</v>
      </c>
      <c r="C37" s="31" t="s">
        <v>9</v>
      </c>
      <c r="D37" s="68">
        <f>SUM(D38:D40)</f>
        <v>2100</v>
      </c>
      <c r="E37" s="68">
        <f>SUM(E38:E40)</f>
        <v>2100</v>
      </c>
      <c r="F37" s="68">
        <f>SUM(F38:F40)</f>
        <v>2100</v>
      </c>
    </row>
    <row r="38" spans="1:6" ht="12" customHeight="1">
      <c r="A38" s="41"/>
      <c r="B38" s="21">
        <v>634001</v>
      </c>
      <c r="C38" s="22" t="s">
        <v>153</v>
      </c>
      <c r="D38" s="69">
        <v>1000</v>
      </c>
      <c r="E38" s="69">
        <v>1000</v>
      </c>
      <c r="F38" s="69">
        <v>1000</v>
      </c>
    </row>
    <row r="39" spans="1:6" ht="12.75">
      <c r="A39" s="41"/>
      <c r="B39" s="21">
        <v>634002</v>
      </c>
      <c r="C39" s="22" t="s">
        <v>154</v>
      </c>
      <c r="D39" s="69">
        <v>600</v>
      </c>
      <c r="E39" s="69">
        <v>600</v>
      </c>
      <c r="F39" s="69">
        <v>600</v>
      </c>
    </row>
    <row r="40" spans="1:6" ht="12.75">
      <c r="A40" s="41"/>
      <c r="B40" s="21">
        <v>634003</v>
      </c>
      <c r="C40" s="34" t="s">
        <v>62</v>
      </c>
      <c r="D40" s="69">
        <v>500</v>
      </c>
      <c r="E40" s="69">
        <v>500</v>
      </c>
      <c r="F40" s="69">
        <v>500</v>
      </c>
    </row>
    <row r="41" spans="1:6" ht="12.75">
      <c r="A41" s="41"/>
      <c r="B41" s="31">
        <v>635</v>
      </c>
      <c r="C41" s="31" t="s">
        <v>37</v>
      </c>
      <c r="D41" s="68">
        <f>SUM(D42:D45)</f>
        <v>4950</v>
      </c>
      <c r="E41" s="68">
        <f>SUM(E42:E45)</f>
        <v>2450</v>
      </c>
      <c r="F41" s="68">
        <f>SUM(F42:F45)</f>
        <v>2450</v>
      </c>
    </row>
    <row r="42" spans="1:6" ht="12.75">
      <c r="A42" s="41"/>
      <c r="B42" s="25" t="s">
        <v>155</v>
      </c>
      <c r="C42" s="34" t="s">
        <v>156</v>
      </c>
      <c r="D42" s="69">
        <v>800</v>
      </c>
      <c r="E42" s="69">
        <v>800</v>
      </c>
      <c r="F42" s="69">
        <v>800</v>
      </c>
    </row>
    <row r="43" spans="1:6" ht="12.75">
      <c r="A43" s="41"/>
      <c r="B43" s="25" t="s">
        <v>157</v>
      </c>
      <c r="C43" s="34" t="s">
        <v>158</v>
      </c>
      <c r="D43" s="69">
        <v>1500</v>
      </c>
      <c r="E43" s="69">
        <v>1000</v>
      </c>
      <c r="F43" s="69">
        <v>1000</v>
      </c>
    </row>
    <row r="44" spans="1:6" ht="12.75">
      <c r="A44" s="41"/>
      <c r="B44" s="21">
        <v>635004</v>
      </c>
      <c r="C44" s="34" t="s">
        <v>159</v>
      </c>
      <c r="D44" s="69">
        <v>500</v>
      </c>
      <c r="E44" s="69">
        <v>500</v>
      </c>
      <c r="F44" s="69">
        <v>500</v>
      </c>
    </row>
    <row r="45" spans="1:6" ht="12.75">
      <c r="A45" s="41"/>
      <c r="B45" s="21">
        <v>635006</v>
      </c>
      <c r="C45" s="34" t="s">
        <v>160</v>
      </c>
      <c r="D45" s="69">
        <v>2150</v>
      </c>
      <c r="E45" s="69">
        <v>150</v>
      </c>
      <c r="F45" s="69">
        <v>150</v>
      </c>
    </row>
    <row r="46" spans="1:6" ht="12.75">
      <c r="A46" s="41"/>
      <c r="B46" s="31">
        <v>637</v>
      </c>
      <c r="C46" s="31" t="s">
        <v>38</v>
      </c>
      <c r="D46" s="68">
        <f>SUM(D47:D58)</f>
        <v>14980</v>
      </c>
      <c r="E46" s="68">
        <f>SUM(E47:E58)</f>
        <v>14480</v>
      </c>
      <c r="F46" s="68">
        <f>SUM(F47:F58)</f>
        <v>14480</v>
      </c>
    </row>
    <row r="47" spans="1:6" ht="14.25" customHeight="1">
      <c r="A47" s="41"/>
      <c r="B47" s="29" t="s">
        <v>11</v>
      </c>
      <c r="C47" s="30" t="s">
        <v>63</v>
      </c>
      <c r="D47" s="69">
        <v>500</v>
      </c>
      <c r="E47" s="69">
        <v>500</v>
      </c>
      <c r="F47" s="69">
        <v>500</v>
      </c>
    </row>
    <row r="48" spans="1:6" ht="12.75">
      <c r="A48" s="41"/>
      <c r="B48" s="33">
        <v>637004</v>
      </c>
      <c r="C48" s="30" t="s">
        <v>64</v>
      </c>
      <c r="D48" s="69">
        <v>3000</v>
      </c>
      <c r="E48" s="69">
        <v>2500</v>
      </c>
      <c r="F48" s="69">
        <v>2500</v>
      </c>
    </row>
    <row r="49" spans="1:6" ht="12.75">
      <c r="A49" s="41"/>
      <c r="B49" s="33">
        <v>637004</v>
      </c>
      <c r="C49" s="30" t="s">
        <v>216</v>
      </c>
      <c r="D49" s="69">
        <v>600</v>
      </c>
      <c r="E49" s="69">
        <v>600</v>
      </c>
      <c r="F49" s="69">
        <v>600</v>
      </c>
    </row>
    <row r="50" spans="1:6" ht="12.75">
      <c r="A50" s="41"/>
      <c r="B50" s="33">
        <v>637005</v>
      </c>
      <c r="C50" s="30" t="s">
        <v>231</v>
      </c>
      <c r="D50" s="69">
        <v>1000</v>
      </c>
      <c r="E50" s="69">
        <v>1000</v>
      </c>
      <c r="F50" s="69">
        <v>1000</v>
      </c>
    </row>
    <row r="51" spans="1:6" ht="12.75">
      <c r="A51" s="41"/>
      <c r="B51" s="33">
        <v>637011</v>
      </c>
      <c r="C51" s="30" t="s">
        <v>100</v>
      </c>
      <c r="D51" s="69">
        <v>600</v>
      </c>
      <c r="E51" s="69">
        <v>600</v>
      </c>
      <c r="F51" s="69">
        <v>600</v>
      </c>
    </row>
    <row r="52" spans="1:6" ht="12.75">
      <c r="A52" s="41"/>
      <c r="B52" s="33">
        <v>637012</v>
      </c>
      <c r="C52" s="30" t="s">
        <v>161</v>
      </c>
      <c r="D52" s="69">
        <v>500</v>
      </c>
      <c r="E52" s="69">
        <v>500</v>
      </c>
      <c r="F52" s="69">
        <v>500</v>
      </c>
    </row>
    <row r="53" spans="1:6" ht="12.75">
      <c r="A53" s="41"/>
      <c r="B53" s="33">
        <v>637012</v>
      </c>
      <c r="C53" s="30" t="s">
        <v>217</v>
      </c>
      <c r="D53" s="69">
        <v>2450</v>
      </c>
      <c r="E53" s="69">
        <v>2450</v>
      </c>
      <c r="F53" s="69">
        <v>2450</v>
      </c>
    </row>
    <row r="54" spans="1:6" ht="12.75">
      <c r="A54" s="41"/>
      <c r="B54" s="33">
        <v>637014</v>
      </c>
      <c r="C54" s="30" t="s">
        <v>101</v>
      </c>
      <c r="D54" s="69">
        <v>2800</v>
      </c>
      <c r="E54" s="69">
        <v>2800</v>
      </c>
      <c r="F54" s="69">
        <v>2800</v>
      </c>
    </row>
    <row r="55" spans="1:6" ht="12.75">
      <c r="A55" s="41"/>
      <c r="B55" s="33">
        <v>637015</v>
      </c>
      <c r="C55" s="30" t="s">
        <v>65</v>
      </c>
      <c r="D55" s="69">
        <v>1000</v>
      </c>
      <c r="E55" s="69">
        <v>1000</v>
      </c>
      <c r="F55" s="69">
        <v>1000</v>
      </c>
    </row>
    <row r="56" spans="1:6" ht="12.75">
      <c r="A56" s="41"/>
      <c r="B56" s="33">
        <v>637016</v>
      </c>
      <c r="C56" s="30" t="s">
        <v>66</v>
      </c>
      <c r="D56" s="69">
        <v>530</v>
      </c>
      <c r="E56" s="69">
        <v>530</v>
      </c>
      <c r="F56" s="69">
        <v>530</v>
      </c>
    </row>
    <row r="57" spans="1:6" ht="12.75">
      <c r="A57" s="41"/>
      <c r="B57" s="33">
        <v>637026</v>
      </c>
      <c r="C57" s="30" t="s">
        <v>229</v>
      </c>
      <c r="D57" s="69">
        <v>1000</v>
      </c>
      <c r="E57" s="69">
        <v>1000</v>
      </c>
      <c r="F57" s="69">
        <v>1000</v>
      </c>
    </row>
    <row r="58" spans="1:6" ht="12.75">
      <c r="A58" s="41"/>
      <c r="B58" s="33">
        <v>637027</v>
      </c>
      <c r="C58" s="30" t="s">
        <v>102</v>
      </c>
      <c r="D58" s="69">
        <v>1000</v>
      </c>
      <c r="E58" s="69">
        <v>1000</v>
      </c>
      <c r="F58" s="69">
        <v>1000</v>
      </c>
    </row>
    <row r="59" spans="1:6" ht="12.75">
      <c r="A59" s="41"/>
      <c r="B59" s="31">
        <v>642</v>
      </c>
      <c r="C59" s="31" t="s">
        <v>103</v>
      </c>
      <c r="D59" s="68">
        <f>SUM(D60)</f>
        <v>330</v>
      </c>
      <c r="E59" s="68">
        <f>SUM(E60:E60)</f>
        <v>330</v>
      </c>
      <c r="F59" s="68">
        <f>SUM(F60:F60)</f>
        <v>330</v>
      </c>
    </row>
    <row r="60" spans="1:6" ht="12.75">
      <c r="A60" s="41"/>
      <c r="B60" s="21">
        <v>642001</v>
      </c>
      <c r="C60" s="22" t="s">
        <v>104</v>
      </c>
      <c r="D60" s="69">
        <v>330</v>
      </c>
      <c r="E60" s="69">
        <v>330</v>
      </c>
      <c r="F60" s="69">
        <v>330</v>
      </c>
    </row>
    <row r="62" spans="1:6" ht="12.75">
      <c r="A62" s="46" t="s">
        <v>233</v>
      </c>
      <c r="B62" s="46"/>
      <c r="C62" s="46"/>
      <c r="D62" s="67">
        <f>SUM(D63,D66,D69,D73,D76)</f>
        <v>900</v>
      </c>
      <c r="E62" s="67">
        <f>SUM(E63,E66,E69,E73,E76)</f>
        <v>900</v>
      </c>
      <c r="F62" s="67">
        <f>SUM(F63,F66,F69,F73,F76)</f>
        <v>900</v>
      </c>
    </row>
    <row r="63" spans="1:6" ht="12.75">
      <c r="A63" s="41"/>
      <c r="B63" s="31">
        <v>631</v>
      </c>
      <c r="C63" s="31" t="s">
        <v>234</v>
      </c>
      <c r="D63" s="68">
        <f>SUM(D64)</f>
        <v>30</v>
      </c>
      <c r="E63" s="68">
        <f>SUM(E64:E65)</f>
        <v>30</v>
      </c>
      <c r="F63" s="68">
        <f>SUM(F64:F65)</f>
        <v>30</v>
      </c>
    </row>
    <row r="64" spans="1:6" ht="12.75">
      <c r="A64" s="41"/>
      <c r="B64" s="29">
        <v>631</v>
      </c>
      <c r="C64" s="30" t="s">
        <v>234</v>
      </c>
      <c r="D64" s="69">
        <v>30</v>
      </c>
      <c r="E64" s="69">
        <v>30</v>
      </c>
      <c r="F64" s="69">
        <v>30</v>
      </c>
    </row>
    <row r="65" spans="1:6" ht="12.75">
      <c r="A65" s="41"/>
      <c r="B65" s="33"/>
      <c r="C65" s="30"/>
      <c r="D65" s="69"/>
      <c r="E65" s="69"/>
      <c r="F65" s="69"/>
    </row>
    <row r="66" spans="1:6" ht="12.75">
      <c r="A66" s="41"/>
      <c r="B66" s="31">
        <v>632</v>
      </c>
      <c r="C66" s="31" t="s">
        <v>235</v>
      </c>
      <c r="D66" s="68">
        <f>SUM(D67)</f>
        <v>50</v>
      </c>
      <c r="E66" s="68">
        <f>SUM(E67:E67)</f>
        <v>50</v>
      </c>
      <c r="F66" s="68">
        <f>SUM(F67:F67)</f>
        <v>50</v>
      </c>
    </row>
    <row r="67" spans="1:6" ht="12.75">
      <c r="A67" s="41"/>
      <c r="B67" s="33">
        <v>632001</v>
      </c>
      <c r="C67" s="34" t="s">
        <v>235</v>
      </c>
      <c r="D67" s="69">
        <v>50</v>
      </c>
      <c r="E67" s="69">
        <v>50</v>
      </c>
      <c r="F67" s="69">
        <v>50</v>
      </c>
    </row>
    <row r="69" spans="1:6" ht="12.75">
      <c r="A69" s="41"/>
      <c r="B69" s="31">
        <v>633</v>
      </c>
      <c r="C69" s="31" t="s">
        <v>219</v>
      </c>
      <c r="D69" s="68">
        <f>SUM(D70:D71)</f>
        <v>160</v>
      </c>
      <c r="E69" s="68">
        <f>SUM(E70:E72)</f>
        <v>160</v>
      </c>
      <c r="F69" s="68">
        <f>SUM(F70:F72)</f>
        <v>160</v>
      </c>
    </row>
    <row r="70" spans="1:6" ht="12.75">
      <c r="A70" s="41"/>
      <c r="B70" s="33">
        <v>633006</v>
      </c>
      <c r="C70" s="30" t="s">
        <v>219</v>
      </c>
      <c r="D70" s="69">
        <v>60</v>
      </c>
      <c r="E70" s="69">
        <v>60</v>
      </c>
      <c r="F70" s="69">
        <v>60</v>
      </c>
    </row>
    <row r="71" spans="1:6" ht="12.75">
      <c r="A71" s="41"/>
      <c r="B71" s="33">
        <v>633011</v>
      </c>
      <c r="C71" s="30" t="s">
        <v>236</v>
      </c>
      <c r="D71" s="69">
        <v>100</v>
      </c>
      <c r="E71" s="69">
        <v>100</v>
      </c>
      <c r="F71" s="69">
        <v>100</v>
      </c>
    </row>
    <row r="72" spans="1:6" ht="12.75">
      <c r="A72" s="41"/>
      <c r="B72" s="33"/>
      <c r="C72" s="30"/>
      <c r="D72" s="69"/>
      <c r="E72" s="69"/>
      <c r="F72" s="69"/>
    </row>
    <row r="73" spans="1:6" ht="12.75">
      <c r="A73" s="41"/>
      <c r="B73" s="31">
        <v>634</v>
      </c>
      <c r="C73" s="31" t="s">
        <v>9</v>
      </c>
      <c r="D73" s="68">
        <f>SUM(D74)</f>
        <v>30</v>
      </c>
      <c r="E73" s="68">
        <f>SUM(E74:E74)</f>
        <v>30</v>
      </c>
      <c r="F73" s="68">
        <f>SUM(F74:F74)</f>
        <v>30</v>
      </c>
    </row>
    <row r="74" spans="1:6" ht="12.75">
      <c r="A74" s="41"/>
      <c r="B74" s="33">
        <v>634001</v>
      </c>
      <c r="C74" s="34" t="s">
        <v>237</v>
      </c>
      <c r="D74" s="69">
        <v>30</v>
      </c>
      <c r="E74" s="69">
        <v>30</v>
      </c>
      <c r="F74" s="69">
        <v>30</v>
      </c>
    </row>
    <row r="75" spans="1:6" ht="12.75">
      <c r="A75" s="41"/>
      <c r="B75" s="33"/>
      <c r="C75" s="30"/>
      <c r="D75" s="69"/>
      <c r="E75" s="69"/>
      <c r="F75" s="69"/>
    </row>
    <row r="76" spans="1:6" ht="12.75">
      <c r="A76" s="41"/>
      <c r="B76" s="31">
        <v>637</v>
      </c>
      <c r="C76" s="31" t="s">
        <v>38</v>
      </c>
      <c r="D76" s="68">
        <f>SUM(D77:D78)</f>
        <v>630</v>
      </c>
      <c r="E76" s="68">
        <f>SUM(E77:E78)</f>
        <v>630</v>
      </c>
      <c r="F76" s="68">
        <f>SUM(F77:F78)</f>
        <v>630</v>
      </c>
    </row>
    <row r="77" spans="1:6" ht="12.75">
      <c r="A77" s="41"/>
      <c r="B77" s="33">
        <v>637014</v>
      </c>
      <c r="C77" s="30" t="s">
        <v>238</v>
      </c>
      <c r="D77" s="69">
        <v>30</v>
      </c>
      <c r="E77" s="69">
        <v>30</v>
      </c>
      <c r="F77" s="69">
        <v>30</v>
      </c>
    </row>
    <row r="78" spans="1:6" ht="12.75">
      <c r="A78" s="41"/>
      <c r="B78" s="33">
        <v>637026</v>
      </c>
      <c r="C78" s="30" t="s">
        <v>239</v>
      </c>
      <c r="D78" s="69">
        <v>600</v>
      </c>
      <c r="E78" s="69">
        <v>600</v>
      </c>
      <c r="F78" s="69">
        <v>600</v>
      </c>
    </row>
    <row r="80" spans="1:6" ht="12.75">
      <c r="A80" s="46" t="s">
        <v>85</v>
      </c>
      <c r="B80" s="46"/>
      <c r="C80" s="46"/>
      <c r="D80" s="67">
        <f>SUM(D81,D84)</f>
        <v>1700</v>
      </c>
      <c r="E80" s="67">
        <f>SUM(E81,E84)</f>
        <v>980</v>
      </c>
      <c r="F80" s="67">
        <f>SUM(F81,F84)</f>
        <v>980</v>
      </c>
    </row>
    <row r="81" spans="1:6" ht="12.75">
      <c r="A81" s="41"/>
      <c r="B81" s="31">
        <v>632</v>
      </c>
      <c r="C81" s="31" t="s">
        <v>35</v>
      </c>
      <c r="D81" s="68">
        <f>SUM(D82:D83)</f>
        <v>400</v>
      </c>
      <c r="E81" s="68">
        <f>SUM(E82:E83)</f>
        <v>350</v>
      </c>
      <c r="F81" s="68">
        <f>SUM(F82:F83)</f>
        <v>350</v>
      </c>
    </row>
    <row r="82" spans="1:6" ht="12.75">
      <c r="A82" s="41"/>
      <c r="B82" s="29" t="s">
        <v>162</v>
      </c>
      <c r="C82" s="30" t="s">
        <v>55</v>
      </c>
      <c r="D82" s="69">
        <v>350</v>
      </c>
      <c r="E82" s="69">
        <v>300</v>
      </c>
      <c r="F82" s="69">
        <v>300</v>
      </c>
    </row>
    <row r="83" spans="1:6" ht="12.75">
      <c r="A83" s="41"/>
      <c r="B83" s="33">
        <v>632002</v>
      </c>
      <c r="C83" s="30" t="s">
        <v>56</v>
      </c>
      <c r="D83" s="69">
        <v>50</v>
      </c>
      <c r="E83" s="69">
        <v>50</v>
      </c>
      <c r="F83" s="69">
        <v>50</v>
      </c>
    </row>
    <row r="84" spans="1:6" ht="12.75">
      <c r="A84" s="41"/>
      <c r="B84" s="31">
        <v>634</v>
      </c>
      <c r="C84" s="31" t="s">
        <v>9</v>
      </c>
      <c r="D84" s="68">
        <f>SUM(D85:D87)</f>
        <v>1300</v>
      </c>
      <c r="E84" s="68">
        <f>SUM(E85:E87)</f>
        <v>630</v>
      </c>
      <c r="F84" s="68">
        <f>SUM(F85:F87)</f>
        <v>630</v>
      </c>
    </row>
    <row r="85" spans="1:6" ht="12.75">
      <c r="A85" s="41"/>
      <c r="B85" s="29" t="s">
        <v>10</v>
      </c>
      <c r="C85" s="34" t="s">
        <v>60</v>
      </c>
      <c r="D85" s="69">
        <v>300</v>
      </c>
      <c r="E85" s="69">
        <v>100</v>
      </c>
      <c r="F85" s="69">
        <v>100</v>
      </c>
    </row>
    <row r="86" spans="1:6" ht="12.75">
      <c r="A86" s="41"/>
      <c r="B86" s="33">
        <v>634002</v>
      </c>
      <c r="C86" s="34" t="s">
        <v>61</v>
      </c>
      <c r="D86" s="69">
        <v>800</v>
      </c>
      <c r="E86" s="69">
        <v>330</v>
      </c>
      <c r="F86" s="69">
        <v>330</v>
      </c>
    </row>
    <row r="87" spans="1:6" ht="12.75">
      <c r="A87" s="41"/>
      <c r="B87" s="33">
        <v>634003</v>
      </c>
      <c r="C87" s="30" t="s">
        <v>62</v>
      </c>
      <c r="D87" s="69">
        <v>200</v>
      </c>
      <c r="E87" s="69">
        <v>200</v>
      </c>
      <c r="F87" s="69">
        <v>200</v>
      </c>
    </row>
    <row r="89" spans="1:6" ht="12.75">
      <c r="A89" s="46" t="s">
        <v>13</v>
      </c>
      <c r="B89" s="46"/>
      <c r="C89" s="46"/>
      <c r="D89" s="67">
        <f>SUM(D90,D92)</f>
        <v>4360</v>
      </c>
      <c r="E89" s="67">
        <f>SUM(E90,E92)</f>
        <v>3920</v>
      </c>
      <c r="F89" s="67">
        <f>SUM(F90,F92)</f>
        <v>3920</v>
      </c>
    </row>
    <row r="90" spans="1:6" ht="12.75" customHeight="1">
      <c r="A90" s="41"/>
      <c r="B90" s="31">
        <v>633</v>
      </c>
      <c r="C90" s="31" t="s">
        <v>36</v>
      </c>
      <c r="D90" s="68">
        <f>SUM(D91)</f>
        <v>1000</v>
      </c>
      <c r="E90" s="68">
        <f>SUM(E91)</f>
        <v>1000</v>
      </c>
      <c r="F90" s="68">
        <f>SUM(F91)</f>
        <v>1000</v>
      </c>
    </row>
    <row r="91" spans="1:6" ht="12.75">
      <c r="A91" s="41"/>
      <c r="B91" s="33">
        <v>633006</v>
      </c>
      <c r="C91" s="30" t="s">
        <v>57</v>
      </c>
      <c r="D91" s="69">
        <v>1000</v>
      </c>
      <c r="E91" s="69">
        <v>1000</v>
      </c>
      <c r="F91" s="69">
        <v>1000</v>
      </c>
    </row>
    <row r="92" spans="1:6" ht="12.75">
      <c r="A92" s="41"/>
      <c r="B92" s="31">
        <v>635</v>
      </c>
      <c r="C92" s="31" t="s">
        <v>37</v>
      </c>
      <c r="D92" s="68">
        <f>SUM(D93:D95)</f>
        <v>3360</v>
      </c>
      <c r="E92" s="68">
        <f>SUM(E93:E95)</f>
        <v>2920</v>
      </c>
      <c r="F92" s="68">
        <f>SUM(F93:F95)</f>
        <v>2920</v>
      </c>
    </row>
    <row r="93" spans="1:6" ht="12.75">
      <c r="A93" s="41"/>
      <c r="B93" s="21">
        <v>635006</v>
      </c>
      <c r="C93" s="22" t="s">
        <v>163</v>
      </c>
      <c r="D93" s="69">
        <v>2000</v>
      </c>
      <c r="E93" s="69">
        <v>1660</v>
      </c>
      <c r="F93" s="69">
        <v>1660</v>
      </c>
    </row>
    <row r="94" spans="1:6" ht="12.75">
      <c r="A94" s="41"/>
      <c r="B94" s="33">
        <v>635006</v>
      </c>
      <c r="C94" s="30" t="s">
        <v>124</v>
      </c>
      <c r="D94" s="69">
        <v>1260</v>
      </c>
      <c r="E94" s="69">
        <v>1160</v>
      </c>
      <c r="F94" s="69">
        <v>1160</v>
      </c>
    </row>
    <row r="95" spans="1:6" ht="12.75">
      <c r="A95" s="41"/>
      <c r="B95" s="33">
        <v>637004</v>
      </c>
      <c r="C95" s="28" t="s">
        <v>218</v>
      </c>
      <c r="D95" s="69">
        <v>100</v>
      </c>
      <c r="E95" s="69">
        <v>100</v>
      </c>
      <c r="F95" s="69">
        <v>100</v>
      </c>
    </row>
    <row r="97" spans="1:6" ht="12.75">
      <c r="A97" s="46" t="s">
        <v>86</v>
      </c>
      <c r="B97" s="46"/>
      <c r="C97" s="46"/>
      <c r="D97" s="67">
        <f>SUM(D98,D100)</f>
        <v>7450</v>
      </c>
      <c r="E97" s="67">
        <f>SUM(E98,E100)</f>
        <v>6150</v>
      </c>
      <c r="F97" s="67">
        <f>SUM(F98,F100)</f>
        <v>6150</v>
      </c>
    </row>
    <row r="98" spans="1:6" ht="12.75" customHeight="1">
      <c r="A98" s="41"/>
      <c r="B98" s="31">
        <v>633</v>
      </c>
      <c r="C98" s="31" t="s">
        <v>36</v>
      </c>
      <c r="D98" s="68">
        <f>SUM(D99)</f>
        <v>500</v>
      </c>
      <c r="E98" s="68">
        <f>SUM(E99)</f>
        <v>500</v>
      </c>
      <c r="F98" s="68">
        <f>SUM(F99)</f>
        <v>500</v>
      </c>
    </row>
    <row r="99" spans="1:6" ht="12.75">
      <c r="A99" s="41"/>
      <c r="B99" s="33">
        <v>633006</v>
      </c>
      <c r="C99" s="30" t="s">
        <v>57</v>
      </c>
      <c r="D99" s="69">
        <v>500</v>
      </c>
      <c r="E99" s="69">
        <v>500</v>
      </c>
      <c r="F99" s="69">
        <v>500</v>
      </c>
    </row>
    <row r="100" spans="1:6" ht="12.75">
      <c r="A100" s="41"/>
      <c r="B100" s="31">
        <v>637</v>
      </c>
      <c r="C100" s="31" t="s">
        <v>38</v>
      </c>
      <c r="D100" s="68">
        <f>SUM(D101:D103)</f>
        <v>6950</v>
      </c>
      <c r="E100" s="68">
        <f>SUM(E101:E103)</f>
        <v>5650</v>
      </c>
      <c r="F100" s="68">
        <f>SUM(F101:F103)</f>
        <v>5650</v>
      </c>
    </row>
    <row r="101" spans="1:6" ht="12.75">
      <c r="A101" s="41"/>
      <c r="B101" s="33">
        <v>637004</v>
      </c>
      <c r="C101" s="30" t="s">
        <v>111</v>
      </c>
      <c r="D101" s="69">
        <v>2700</v>
      </c>
      <c r="E101" s="69">
        <v>2000</v>
      </c>
      <c r="F101" s="69">
        <v>2000</v>
      </c>
    </row>
    <row r="102" spans="1:6" ht="12.75">
      <c r="A102" s="41"/>
      <c r="B102" s="33">
        <v>637004</v>
      </c>
      <c r="C102" s="30" t="s">
        <v>112</v>
      </c>
      <c r="D102" s="69">
        <v>4100</v>
      </c>
      <c r="E102" s="69">
        <v>3500</v>
      </c>
      <c r="F102" s="69">
        <v>3500</v>
      </c>
    </row>
    <row r="103" spans="1:6" ht="12.75">
      <c r="A103" s="41"/>
      <c r="B103" s="33">
        <v>637004</v>
      </c>
      <c r="C103" s="28" t="s">
        <v>164</v>
      </c>
      <c r="D103" s="69">
        <v>150</v>
      </c>
      <c r="E103" s="69">
        <v>150</v>
      </c>
      <c r="F103" s="69">
        <v>150</v>
      </c>
    </row>
    <row r="105" spans="1:6" ht="12.75">
      <c r="A105" s="46" t="s">
        <v>165</v>
      </c>
      <c r="B105" s="46"/>
      <c r="C105" s="46"/>
      <c r="D105" s="67">
        <f>SUM(D106)</f>
        <v>500</v>
      </c>
      <c r="E105" s="67">
        <f>SUM(E106)</f>
        <v>300</v>
      </c>
      <c r="F105" s="67">
        <f>SUM(F106)</f>
        <v>300</v>
      </c>
    </row>
    <row r="106" spans="1:6" ht="12.75">
      <c r="A106" s="41"/>
      <c r="B106" s="29">
        <v>637027</v>
      </c>
      <c r="C106" s="28" t="s">
        <v>166</v>
      </c>
      <c r="D106" s="69">
        <v>500</v>
      </c>
      <c r="E106" s="69">
        <v>300</v>
      </c>
      <c r="F106" s="69">
        <v>300</v>
      </c>
    </row>
    <row r="108" spans="1:6" ht="12.75">
      <c r="A108" s="46" t="s">
        <v>167</v>
      </c>
      <c r="B108" s="46"/>
      <c r="C108" s="46"/>
      <c r="D108" s="67">
        <f>SUM(D109,D114)</f>
        <v>3685</v>
      </c>
      <c r="E108" s="67">
        <f>SUM(E109,E114)</f>
        <v>3350</v>
      </c>
      <c r="F108" s="67">
        <f>SUM(F109,F114)</f>
        <v>3350</v>
      </c>
    </row>
    <row r="109" spans="1:6" ht="12.75">
      <c r="A109" s="41"/>
      <c r="B109" s="31">
        <v>633</v>
      </c>
      <c r="C109" s="31" t="s">
        <v>168</v>
      </c>
      <c r="D109" s="68">
        <f>SUM(D110:D113)</f>
        <v>2185</v>
      </c>
      <c r="E109" s="68">
        <f>SUM(E110:E113)</f>
        <v>1850</v>
      </c>
      <c r="F109" s="68">
        <f>SUM(F110:F113)</f>
        <v>1850</v>
      </c>
    </row>
    <row r="110" spans="1:6" ht="12.75">
      <c r="A110" s="41"/>
      <c r="B110" s="33">
        <v>633004</v>
      </c>
      <c r="C110" s="33" t="s">
        <v>220</v>
      </c>
      <c r="D110" s="78">
        <v>100</v>
      </c>
      <c r="E110" s="78">
        <v>100</v>
      </c>
      <c r="F110" s="78">
        <v>100</v>
      </c>
    </row>
    <row r="111" spans="1:6" ht="12.75">
      <c r="A111" s="41"/>
      <c r="B111" s="33">
        <v>633004</v>
      </c>
      <c r="C111" s="33" t="s">
        <v>219</v>
      </c>
      <c r="D111" s="78">
        <v>150</v>
      </c>
      <c r="E111" s="78">
        <v>150</v>
      </c>
      <c r="F111" s="78">
        <v>150</v>
      </c>
    </row>
    <row r="112" spans="1:6" ht="12.75">
      <c r="A112" s="41"/>
      <c r="B112" s="33">
        <v>633006</v>
      </c>
      <c r="C112" s="28" t="s">
        <v>169</v>
      </c>
      <c r="D112" s="69">
        <v>100</v>
      </c>
      <c r="E112" s="69">
        <v>100</v>
      </c>
      <c r="F112" s="69">
        <v>100</v>
      </c>
    </row>
    <row r="113" spans="1:6" ht="12.75">
      <c r="A113" s="41"/>
      <c r="B113" s="33">
        <v>633015</v>
      </c>
      <c r="C113" s="28" t="s">
        <v>170</v>
      </c>
      <c r="D113" s="69">
        <v>1835</v>
      </c>
      <c r="E113" s="69">
        <v>1500</v>
      </c>
      <c r="F113" s="69">
        <v>1500</v>
      </c>
    </row>
    <row r="114" spans="1:6" ht="12.75">
      <c r="A114" s="41"/>
      <c r="B114" s="31">
        <v>637</v>
      </c>
      <c r="C114" s="31" t="s">
        <v>38</v>
      </c>
      <c r="D114" s="68">
        <f>SUM(D115:D116)</f>
        <v>1500</v>
      </c>
      <c r="E114" s="68">
        <f>SUM(E115:E116)</f>
        <v>1500</v>
      </c>
      <c r="F114" s="68">
        <f>SUM(F115:F116)</f>
        <v>1500</v>
      </c>
    </row>
    <row r="115" spans="1:6" ht="12.75">
      <c r="A115" s="41"/>
      <c r="B115" s="21">
        <v>637004</v>
      </c>
      <c r="C115" s="25" t="s">
        <v>64</v>
      </c>
      <c r="D115" s="69">
        <v>800</v>
      </c>
      <c r="E115" s="69">
        <v>800</v>
      </c>
      <c r="F115" s="69">
        <v>800</v>
      </c>
    </row>
    <row r="116" spans="1:6" ht="12.75">
      <c r="A116" s="41"/>
      <c r="B116" s="21">
        <v>637027</v>
      </c>
      <c r="C116" s="25" t="s">
        <v>171</v>
      </c>
      <c r="D116" s="69">
        <v>700</v>
      </c>
      <c r="E116" s="69">
        <v>700</v>
      </c>
      <c r="F116" s="69">
        <v>700</v>
      </c>
    </row>
    <row r="118" spans="1:6" ht="12.75">
      <c r="A118" s="46" t="s">
        <v>14</v>
      </c>
      <c r="B118" s="46"/>
      <c r="C118" s="46"/>
      <c r="D118" s="67">
        <f>SUM(D119,D121,D123)</f>
        <v>8200</v>
      </c>
      <c r="E118" s="67">
        <f>SUM(E119,E121,E123)</f>
        <v>8200</v>
      </c>
      <c r="F118" s="67">
        <f>SUM(F119,F121,F123)</f>
        <v>8200</v>
      </c>
    </row>
    <row r="119" spans="1:6" ht="12.75">
      <c r="A119" s="41"/>
      <c r="B119" s="31">
        <v>632</v>
      </c>
      <c r="C119" s="31" t="s">
        <v>35</v>
      </c>
      <c r="D119" s="68">
        <f>SUM(D120)</f>
        <v>8100</v>
      </c>
      <c r="E119" s="68">
        <f>SUM(E120)</f>
        <v>8100</v>
      </c>
      <c r="F119" s="68">
        <f>SUM(F120)</f>
        <v>8100</v>
      </c>
    </row>
    <row r="120" spans="1:6" ht="12.75">
      <c r="A120" s="41"/>
      <c r="B120" s="29" t="s">
        <v>12</v>
      </c>
      <c r="C120" s="30" t="s">
        <v>55</v>
      </c>
      <c r="D120" s="69">
        <v>8100</v>
      </c>
      <c r="E120" s="69">
        <v>8100</v>
      </c>
      <c r="F120" s="69">
        <v>8100</v>
      </c>
    </row>
    <row r="121" spans="1:6" ht="12.75">
      <c r="A121" s="41"/>
      <c r="B121" s="31">
        <v>633</v>
      </c>
      <c r="C121" s="31" t="s">
        <v>98</v>
      </c>
      <c r="D121" s="68">
        <f>SUM(D122)</f>
        <v>0</v>
      </c>
      <c r="E121" s="68">
        <f>SUM(E122)</f>
        <v>0</v>
      </c>
      <c r="F121" s="68">
        <f>SUM(F122)</f>
        <v>0</v>
      </c>
    </row>
    <row r="122" spans="1:6" ht="12.75">
      <c r="A122" s="41"/>
      <c r="B122" s="21">
        <v>633006</v>
      </c>
      <c r="C122" s="34" t="s">
        <v>98</v>
      </c>
      <c r="D122" s="69">
        <v>0</v>
      </c>
      <c r="E122" s="69">
        <v>0</v>
      </c>
      <c r="F122" s="69">
        <v>0</v>
      </c>
    </row>
    <row r="123" spans="1:6" ht="12.75">
      <c r="A123" s="41"/>
      <c r="B123" s="31">
        <v>635</v>
      </c>
      <c r="C123" s="31" t="s">
        <v>37</v>
      </c>
      <c r="D123" s="68">
        <f>SUM(D124:D126)</f>
        <v>100</v>
      </c>
      <c r="E123" s="68">
        <f>SUM(E124:E126)</f>
        <v>100</v>
      </c>
      <c r="F123" s="68">
        <f>SUM(F124:F126)</f>
        <v>100</v>
      </c>
    </row>
    <row r="124" spans="1:6" ht="12.75">
      <c r="A124" s="41"/>
      <c r="B124" s="33">
        <v>635004</v>
      </c>
      <c r="C124" s="34" t="s">
        <v>221</v>
      </c>
      <c r="D124" s="69">
        <v>0</v>
      </c>
      <c r="E124" s="69">
        <v>0</v>
      </c>
      <c r="F124" s="69">
        <v>0</v>
      </c>
    </row>
    <row r="125" spans="1:6" ht="12.75">
      <c r="A125" s="41"/>
      <c r="B125" s="33">
        <v>637004</v>
      </c>
      <c r="C125" s="34" t="s">
        <v>218</v>
      </c>
      <c r="D125" s="69">
        <v>0</v>
      </c>
      <c r="E125" s="69">
        <v>0</v>
      </c>
      <c r="F125" s="69">
        <v>0</v>
      </c>
    </row>
    <row r="126" spans="1:6" ht="12.75">
      <c r="A126" s="41"/>
      <c r="B126" s="33">
        <v>637005</v>
      </c>
      <c r="C126" s="30" t="s">
        <v>172</v>
      </c>
      <c r="D126" s="69">
        <v>100</v>
      </c>
      <c r="E126" s="69">
        <v>100</v>
      </c>
      <c r="F126" s="69">
        <v>100</v>
      </c>
    </row>
    <row r="127" spans="1:6" ht="12.75">
      <c r="A127" s="75"/>
      <c r="B127" s="76"/>
      <c r="C127" s="16"/>
      <c r="D127" s="77"/>
      <c r="E127" s="77"/>
      <c r="F127" s="77"/>
    </row>
    <row r="128" spans="1:6" ht="12.75">
      <c r="A128" s="46" t="s">
        <v>90</v>
      </c>
      <c r="B128" s="46"/>
      <c r="C128" s="46"/>
      <c r="D128" s="67">
        <f>SUM(D129,D132,D134,D136,D138)</f>
        <v>4070</v>
      </c>
      <c r="E128" s="67">
        <f>SUM(E129,E132,E134,E136,E138)</f>
        <v>4070</v>
      </c>
      <c r="F128" s="67">
        <f>SUM(F129,F132,F134,F136,F138)</f>
        <v>4070</v>
      </c>
    </row>
    <row r="129" spans="1:6" ht="12.75">
      <c r="A129" s="41"/>
      <c r="B129" s="31">
        <v>632</v>
      </c>
      <c r="C129" s="31" t="s">
        <v>35</v>
      </c>
      <c r="D129" s="68">
        <f>SUM(D130:D131)</f>
        <v>2630</v>
      </c>
      <c r="E129" s="68">
        <f>SUM(E130:E131)</f>
        <v>2630</v>
      </c>
      <c r="F129" s="68">
        <f>SUM(F130:F131)</f>
        <v>2630</v>
      </c>
    </row>
    <row r="130" spans="1:6" ht="12.75">
      <c r="A130" s="41"/>
      <c r="B130" s="29" t="s">
        <v>12</v>
      </c>
      <c r="C130" s="30" t="s">
        <v>55</v>
      </c>
      <c r="D130" s="69">
        <v>2500</v>
      </c>
      <c r="E130" s="69">
        <v>2500</v>
      </c>
      <c r="F130" s="69">
        <v>2500</v>
      </c>
    </row>
    <row r="131" spans="1:6" ht="12.75">
      <c r="A131" s="41"/>
      <c r="B131" s="33">
        <v>632002</v>
      </c>
      <c r="C131" s="30" t="s">
        <v>56</v>
      </c>
      <c r="D131" s="69">
        <v>130</v>
      </c>
      <c r="E131" s="69">
        <v>130</v>
      </c>
      <c r="F131" s="69">
        <v>130</v>
      </c>
    </row>
    <row r="132" spans="1:6" ht="12.75">
      <c r="A132" s="41"/>
      <c r="B132" s="31">
        <v>633</v>
      </c>
      <c r="C132" s="31" t="s">
        <v>98</v>
      </c>
      <c r="D132" s="68">
        <f>SUM(D133)</f>
        <v>100</v>
      </c>
      <c r="E132" s="68">
        <f>SUM(E133)</f>
        <v>100</v>
      </c>
      <c r="F132" s="68">
        <f>SUM(F133)</f>
        <v>100</v>
      </c>
    </row>
    <row r="133" spans="1:6" ht="12.75">
      <c r="A133" s="41"/>
      <c r="B133" s="33">
        <v>633006</v>
      </c>
      <c r="C133" s="30" t="s">
        <v>98</v>
      </c>
      <c r="D133" s="69">
        <v>100</v>
      </c>
      <c r="E133" s="69">
        <v>100</v>
      </c>
      <c r="F133" s="69">
        <v>100</v>
      </c>
    </row>
    <row r="134" spans="1:6" ht="12.75">
      <c r="A134" s="41"/>
      <c r="B134" s="31">
        <v>635</v>
      </c>
      <c r="C134" s="31" t="s">
        <v>173</v>
      </c>
      <c r="D134" s="68">
        <f>SUM(D135)</f>
        <v>600</v>
      </c>
      <c r="E134" s="68">
        <f>SUM(E135)</f>
        <v>600</v>
      </c>
      <c r="F134" s="68">
        <f>SUM(F135)</f>
        <v>600</v>
      </c>
    </row>
    <row r="135" spans="1:6" ht="12.75">
      <c r="A135" s="41"/>
      <c r="B135" s="33">
        <v>635006</v>
      </c>
      <c r="C135" s="30" t="s">
        <v>228</v>
      </c>
      <c r="D135" s="69">
        <v>600</v>
      </c>
      <c r="E135" s="69">
        <v>600</v>
      </c>
      <c r="F135" s="69">
        <v>600</v>
      </c>
    </row>
    <row r="136" spans="1:6" ht="12.75">
      <c r="A136" s="41"/>
      <c r="B136" s="31">
        <v>637</v>
      </c>
      <c r="C136" s="31" t="s">
        <v>38</v>
      </c>
      <c r="D136" s="68">
        <f>SUM(D137)</f>
        <v>100</v>
      </c>
      <c r="E136" s="68">
        <f>SUM(E137)</f>
        <v>100</v>
      </c>
      <c r="F136" s="68">
        <f>SUM(F137)</f>
        <v>100</v>
      </c>
    </row>
    <row r="137" spans="1:6" ht="12.75">
      <c r="A137" s="41"/>
      <c r="B137" s="33">
        <v>637027</v>
      </c>
      <c r="C137" s="30" t="s">
        <v>171</v>
      </c>
      <c r="D137" s="69">
        <v>100</v>
      </c>
      <c r="E137" s="69">
        <v>100</v>
      </c>
      <c r="F137" s="69">
        <v>100</v>
      </c>
    </row>
    <row r="138" spans="1:6" ht="12.75">
      <c r="A138" s="41"/>
      <c r="B138" s="31">
        <v>642</v>
      </c>
      <c r="C138" s="31" t="s">
        <v>175</v>
      </c>
      <c r="D138" s="68">
        <f>SUM(D139)</f>
        <v>640</v>
      </c>
      <c r="E138" s="68">
        <f>SUM(E139)</f>
        <v>640</v>
      </c>
      <c r="F138" s="68">
        <f>SUM(F139)</f>
        <v>640</v>
      </c>
    </row>
    <row r="139" spans="1:6" ht="12.75">
      <c r="A139" s="41"/>
      <c r="B139" s="21">
        <v>642002</v>
      </c>
      <c r="C139" s="35" t="s">
        <v>176</v>
      </c>
      <c r="D139" s="69">
        <v>640</v>
      </c>
      <c r="E139" s="69">
        <v>640</v>
      </c>
      <c r="F139" s="69">
        <v>640</v>
      </c>
    </row>
    <row r="141" spans="1:6" ht="12.75">
      <c r="A141" s="46" t="s">
        <v>212</v>
      </c>
      <c r="B141" s="46"/>
      <c r="C141" s="46"/>
      <c r="D141" s="67">
        <f>SUM(D142,D145,D147)</f>
        <v>750</v>
      </c>
      <c r="E141" s="67">
        <f>SUM(E142,E145,E147)</f>
        <v>830</v>
      </c>
      <c r="F141" s="67">
        <f>SUM(F142,F145,F147)</f>
        <v>830</v>
      </c>
    </row>
    <row r="142" spans="1:6" ht="12.75">
      <c r="A142" s="41"/>
      <c r="B142" s="31">
        <v>632</v>
      </c>
      <c r="C142" s="31" t="s">
        <v>177</v>
      </c>
      <c r="D142" s="68">
        <f>SUM(D143:D144)</f>
        <v>550</v>
      </c>
      <c r="E142" s="68">
        <f>SUM(E143:E144)</f>
        <v>630</v>
      </c>
      <c r="F142" s="68">
        <f>SUM(F143:F144)</f>
        <v>630</v>
      </c>
    </row>
    <row r="143" spans="1:6" ht="12.75">
      <c r="A143" s="41"/>
      <c r="B143" s="21">
        <v>632001</v>
      </c>
      <c r="C143" s="34" t="s">
        <v>178</v>
      </c>
      <c r="D143" s="69">
        <v>520</v>
      </c>
      <c r="E143" s="69">
        <v>600</v>
      </c>
      <c r="F143" s="69">
        <v>600</v>
      </c>
    </row>
    <row r="144" spans="1:6" ht="12.75">
      <c r="A144" s="41"/>
      <c r="B144" s="21">
        <v>632002</v>
      </c>
      <c r="C144" s="34" t="s">
        <v>93</v>
      </c>
      <c r="D144" s="69">
        <v>30</v>
      </c>
      <c r="E144" s="69">
        <v>30</v>
      </c>
      <c r="F144" s="69">
        <v>30</v>
      </c>
    </row>
    <row r="145" spans="1:6" ht="12.75">
      <c r="A145" s="41"/>
      <c r="B145" s="31">
        <v>633</v>
      </c>
      <c r="C145" s="31" t="s">
        <v>98</v>
      </c>
      <c r="D145" s="68">
        <f>SUM(D146)</f>
        <v>50</v>
      </c>
      <c r="E145" s="68">
        <f>SUM(E146)</f>
        <v>50</v>
      </c>
      <c r="F145" s="68">
        <f>SUM(F146)</f>
        <v>50</v>
      </c>
    </row>
    <row r="146" spans="1:6" ht="12.75">
      <c r="A146" s="41"/>
      <c r="B146" s="21">
        <v>633009</v>
      </c>
      <c r="C146" s="34" t="s">
        <v>179</v>
      </c>
      <c r="D146" s="69">
        <v>50</v>
      </c>
      <c r="E146" s="69">
        <v>50</v>
      </c>
      <c r="F146" s="69">
        <v>50</v>
      </c>
    </row>
    <row r="147" spans="1:6" ht="12.75">
      <c r="A147" s="41"/>
      <c r="B147" s="31">
        <v>637</v>
      </c>
      <c r="C147" s="31" t="s">
        <v>38</v>
      </c>
      <c r="D147" s="68">
        <f>SUM(D148)</f>
        <v>150</v>
      </c>
      <c r="E147" s="68">
        <f>SUM(E148)</f>
        <v>150</v>
      </c>
      <c r="F147" s="68">
        <f>SUM(F148)</f>
        <v>150</v>
      </c>
    </row>
    <row r="148" spans="1:6" ht="12.75">
      <c r="A148" s="41"/>
      <c r="B148" s="21">
        <v>637027</v>
      </c>
      <c r="C148" s="34" t="s">
        <v>171</v>
      </c>
      <c r="D148" s="69">
        <v>150</v>
      </c>
      <c r="E148" s="69">
        <v>150</v>
      </c>
      <c r="F148" s="69">
        <v>150</v>
      </c>
    </row>
    <row r="150" spans="1:6" ht="12.75">
      <c r="A150" s="46" t="s">
        <v>180</v>
      </c>
      <c r="B150" s="46"/>
      <c r="C150" s="46"/>
      <c r="D150" s="67">
        <f>SUM(D151,D154)</f>
        <v>550</v>
      </c>
      <c r="E150" s="67">
        <f>SUM(E151,E154)</f>
        <v>550</v>
      </c>
      <c r="F150" s="67">
        <f>SUM(F151,F154)</f>
        <v>550</v>
      </c>
    </row>
    <row r="151" spans="1:6" ht="12.75">
      <c r="A151" s="41"/>
      <c r="B151" s="31">
        <v>633</v>
      </c>
      <c r="C151" s="31" t="s">
        <v>98</v>
      </c>
      <c r="D151" s="68">
        <f>SUM(D152:D153)</f>
        <v>450</v>
      </c>
      <c r="E151" s="68">
        <f>SUM(E152:E153)</f>
        <v>450</v>
      </c>
      <c r="F151" s="68">
        <f>SUM(F152:F153)</f>
        <v>450</v>
      </c>
    </row>
    <row r="152" spans="1:6" ht="12.75">
      <c r="A152" s="41"/>
      <c r="B152" s="21">
        <v>633006</v>
      </c>
      <c r="C152" s="34" t="s">
        <v>181</v>
      </c>
      <c r="D152" s="69">
        <v>150</v>
      </c>
      <c r="E152" s="69">
        <v>150</v>
      </c>
      <c r="F152" s="69">
        <v>150</v>
      </c>
    </row>
    <row r="153" spans="1:6" ht="12.75">
      <c r="A153" s="41"/>
      <c r="B153" s="21">
        <v>633111</v>
      </c>
      <c r="C153" s="34" t="s">
        <v>182</v>
      </c>
      <c r="D153" s="69">
        <v>300</v>
      </c>
      <c r="E153" s="69">
        <v>300</v>
      </c>
      <c r="F153" s="69">
        <v>300</v>
      </c>
    </row>
    <row r="154" spans="1:6" ht="12.75">
      <c r="A154" s="41"/>
      <c r="B154" s="31">
        <v>637</v>
      </c>
      <c r="C154" s="31" t="s">
        <v>38</v>
      </c>
      <c r="D154" s="68">
        <f>SUM(D155)</f>
        <v>100</v>
      </c>
      <c r="E154" s="68">
        <f>SUM(E155)</f>
        <v>100</v>
      </c>
      <c r="F154" s="68">
        <f>SUM(F155)</f>
        <v>100</v>
      </c>
    </row>
    <row r="155" spans="1:6" ht="12.75">
      <c r="A155" s="41"/>
      <c r="B155" s="21">
        <v>637027</v>
      </c>
      <c r="C155" s="34" t="s">
        <v>183</v>
      </c>
      <c r="D155" s="69">
        <v>100</v>
      </c>
      <c r="E155" s="69">
        <v>100</v>
      </c>
      <c r="F155" s="69">
        <v>100</v>
      </c>
    </row>
    <row r="157" spans="1:6" ht="12.75">
      <c r="A157" s="46" t="s">
        <v>87</v>
      </c>
      <c r="B157" s="46"/>
      <c r="C157" s="46"/>
      <c r="D157" s="67">
        <f>SUM(D158,D160,D163)</f>
        <v>3370</v>
      </c>
      <c r="E157" s="67">
        <f>SUM(E158,E160,E163)</f>
        <v>3370</v>
      </c>
      <c r="F157" s="67">
        <f>SUM(F158,F160,F163)</f>
        <v>3370</v>
      </c>
    </row>
    <row r="158" spans="1:6" ht="12.75">
      <c r="A158" s="41"/>
      <c r="B158" s="31">
        <v>632</v>
      </c>
      <c r="C158" s="31" t="s">
        <v>184</v>
      </c>
      <c r="D158" s="68">
        <f>SUM(D159)</f>
        <v>1500</v>
      </c>
      <c r="E158" s="68">
        <f>SUM(E159)</f>
        <v>1500</v>
      </c>
      <c r="F158" s="68">
        <f>SUM(F159)</f>
        <v>1500</v>
      </c>
    </row>
    <row r="159" spans="1:6" ht="12.75">
      <c r="A159" s="41"/>
      <c r="B159" s="21">
        <v>632001</v>
      </c>
      <c r="C159" s="34" t="s">
        <v>92</v>
      </c>
      <c r="D159" s="69">
        <v>1500</v>
      </c>
      <c r="E159" s="69">
        <v>1500</v>
      </c>
      <c r="F159" s="69">
        <v>1500</v>
      </c>
    </row>
    <row r="160" spans="1:6" ht="12.75">
      <c r="A160" s="41"/>
      <c r="B160" s="31">
        <v>633</v>
      </c>
      <c r="C160" s="31" t="s">
        <v>98</v>
      </c>
      <c r="D160" s="68">
        <f>SUM(D161:D162)</f>
        <v>900</v>
      </c>
      <c r="E160" s="68">
        <f>SUM(E161:E162)</f>
        <v>900</v>
      </c>
      <c r="F160" s="68">
        <f>SUM(F161:F162)</f>
        <v>900</v>
      </c>
    </row>
    <row r="161" spans="1:6" ht="12.75">
      <c r="A161" s="41"/>
      <c r="B161" s="21">
        <v>633006</v>
      </c>
      <c r="C161" s="34" t="s">
        <v>98</v>
      </c>
      <c r="D161" s="69">
        <v>400</v>
      </c>
      <c r="E161" s="69">
        <v>400</v>
      </c>
      <c r="F161" s="69">
        <v>400</v>
      </c>
    </row>
    <row r="162" spans="1:6" ht="12.75">
      <c r="A162" s="41"/>
      <c r="B162" s="21">
        <v>633006</v>
      </c>
      <c r="C162" s="34" t="s">
        <v>185</v>
      </c>
      <c r="D162" s="69">
        <v>500</v>
      </c>
      <c r="E162" s="69">
        <v>500</v>
      </c>
      <c r="F162" s="69">
        <v>500</v>
      </c>
    </row>
    <row r="163" spans="1:6" ht="12.75">
      <c r="A163" s="41"/>
      <c r="B163" s="31">
        <v>637</v>
      </c>
      <c r="C163" s="31" t="s">
        <v>38</v>
      </c>
      <c r="D163" s="68">
        <f>SUM(D164:D165)</f>
        <v>970</v>
      </c>
      <c r="E163" s="68">
        <f>SUM(E164:E165)</f>
        <v>970</v>
      </c>
      <c r="F163" s="68">
        <f>SUM(F164:F165)</f>
        <v>970</v>
      </c>
    </row>
    <row r="164" spans="1:6" ht="12.75">
      <c r="A164" s="41"/>
      <c r="B164" s="33">
        <v>637002</v>
      </c>
      <c r="C164" s="30" t="s">
        <v>113</v>
      </c>
      <c r="D164" s="69">
        <v>800</v>
      </c>
      <c r="E164" s="69">
        <v>800</v>
      </c>
      <c r="F164" s="69">
        <v>800</v>
      </c>
    </row>
    <row r="165" spans="1:7" ht="12.75">
      <c r="A165" s="41"/>
      <c r="B165" s="33">
        <v>637027</v>
      </c>
      <c r="C165" s="30" t="s">
        <v>186</v>
      </c>
      <c r="D165" s="69">
        <v>170</v>
      </c>
      <c r="E165" s="69">
        <v>170</v>
      </c>
      <c r="F165" s="69">
        <v>170</v>
      </c>
      <c r="G165" s="79"/>
    </row>
    <row r="166" ht="12.75">
      <c r="G166" s="79"/>
    </row>
    <row r="167" spans="1:7" ht="12.75">
      <c r="A167" s="46" t="s">
        <v>15</v>
      </c>
      <c r="B167" s="46"/>
      <c r="C167" s="46"/>
      <c r="D167" s="67">
        <f>SUM(D168,D170,D173)</f>
        <v>990</v>
      </c>
      <c r="E167" s="67">
        <f>SUM(E168,E170,E173)</f>
        <v>990</v>
      </c>
      <c r="F167" s="67">
        <f>SUM(F168,F170,F173)</f>
        <v>990</v>
      </c>
      <c r="G167" s="79"/>
    </row>
    <row r="168" spans="1:7" ht="12.75">
      <c r="A168" s="41"/>
      <c r="B168" s="31">
        <v>632</v>
      </c>
      <c r="C168" s="31" t="s">
        <v>187</v>
      </c>
      <c r="D168" s="68">
        <f>SUM(D169)</f>
        <v>170</v>
      </c>
      <c r="E168" s="68">
        <f>SUM(E169)</f>
        <v>170</v>
      </c>
      <c r="F168" s="68">
        <f>SUM(F169)</f>
        <v>170</v>
      </c>
      <c r="G168" s="79"/>
    </row>
    <row r="169" spans="1:6" ht="12.75">
      <c r="A169" s="41"/>
      <c r="B169" s="37">
        <v>632003</v>
      </c>
      <c r="C169" s="38" t="s">
        <v>188</v>
      </c>
      <c r="D169" s="69">
        <v>170</v>
      </c>
      <c r="E169" s="69">
        <v>170</v>
      </c>
      <c r="F169" s="69">
        <v>170</v>
      </c>
    </row>
    <row r="170" spans="1:6" ht="12.75">
      <c r="A170" s="41"/>
      <c r="B170" s="31">
        <v>633</v>
      </c>
      <c r="C170" s="31" t="s">
        <v>36</v>
      </c>
      <c r="D170" s="68">
        <f>SUM(D171:D172)</f>
        <v>670</v>
      </c>
      <c r="E170" s="68">
        <f>SUM(E171:E172)</f>
        <v>670</v>
      </c>
      <c r="F170" s="68">
        <f>SUM(F171:F172)</f>
        <v>670</v>
      </c>
    </row>
    <row r="171" spans="1:6" ht="12.75">
      <c r="A171" s="41"/>
      <c r="B171" s="33">
        <v>633006</v>
      </c>
      <c r="C171" s="30" t="s">
        <v>57</v>
      </c>
      <c r="D171" s="69">
        <v>170</v>
      </c>
      <c r="E171" s="69">
        <v>170</v>
      </c>
      <c r="F171" s="69">
        <v>170</v>
      </c>
    </row>
    <row r="172" spans="1:6" ht="12.75">
      <c r="A172" s="41"/>
      <c r="B172" s="33">
        <v>633009</v>
      </c>
      <c r="C172" s="30" t="s">
        <v>232</v>
      </c>
      <c r="D172" s="69">
        <v>500</v>
      </c>
      <c r="E172" s="69">
        <v>500</v>
      </c>
      <c r="F172" s="69">
        <v>500</v>
      </c>
    </row>
    <row r="173" spans="1:6" ht="12.75">
      <c r="A173" s="41"/>
      <c r="B173" s="31">
        <v>635</v>
      </c>
      <c r="C173" s="31" t="s">
        <v>37</v>
      </c>
      <c r="D173" s="68">
        <f>SUM(D174)</f>
        <v>150</v>
      </c>
      <c r="E173" s="68">
        <f>SUM(E174)</f>
        <v>150</v>
      </c>
      <c r="F173" s="68">
        <f>SUM(F174)</f>
        <v>150</v>
      </c>
    </row>
    <row r="174" spans="1:6" ht="12.75">
      <c r="A174" s="41"/>
      <c r="B174" s="33">
        <v>635006</v>
      </c>
      <c r="C174" s="30" t="s">
        <v>114</v>
      </c>
      <c r="D174" s="69">
        <v>150</v>
      </c>
      <c r="E174" s="69">
        <v>150</v>
      </c>
      <c r="F174" s="69">
        <v>150</v>
      </c>
    </row>
    <row r="175" spans="4:6" ht="12.75">
      <c r="D175" s="69"/>
      <c r="E175" s="69"/>
      <c r="F175" s="69"/>
    </row>
    <row r="176" spans="1:6" ht="12.75">
      <c r="A176" s="46" t="s">
        <v>189</v>
      </c>
      <c r="B176" s="46"/>
      <c r="C176" s="46"/>
      <c r="D176" s="67">
        <f>SUM(D177,D180,D182,D184,D186)</f>
        <v>1620</v>
      </c>
      <c r="E176" s="67">
        <f>SUM(E177,E180,E182,E184,E186)</f>
        <v>1620</v>
      </c>
      <c r="F176" s="67">
        <f>SUM(F177,F180,F182,F184,F186)</f>
        <v>1620</v>
      </c>
    </row>
    <row r="177" spans="1:6" ht="12.75">
      <c r="A177" s="41"/>
      <c r="B177" s="31">
        <v>632</v>
      </c>
      <c r="C177" s="31" t="s">
        <v>184</v>
      </c>
      <c r="D177" s="68">
        <f>SUM(D178:D179)</f>
        <v>420</v>
      </c>
      <c r="E177" s="68">
        <f>SUM(E178:E179)</f>
        <v>420</v>
      </c>
      <c r="F177" s="68">
        <f>SUM(F178:F179)</f>
        <v>420</v>
      </c>
    </row>
    <row r="178" spans="1:6" ht="12.75">
      <c r="A178" s="41"/>
      <c r="B178" s="33">
        <v>632001</v>
      </c>
      <c r="C178" s="30" t="s">
        <v>92</v>
      </c>
      <c r="D178" s="69">
        <v>350</v>
      </c>
      <c r="E178" s="69">
        <v>350</v>
      </c>
      <c r="F178" s="69">
        <v>350</v>
      </c>
    </row>
    <row r="179" spans="1:6" ht="12.75">
      <c r="A179" s="41"/>
      <c r="B179" s="33">
        <v>632002</v>
      </c>
      <c r="C179" s="30" t="s">
        <v>93</v>
      </c>
      <c r="D179" s="69">
        <v>70</v>
      </c>
      <c r="E179" s="69">
        <v>70</v>
      </c>
      <c r="F179" s="69">
        <v>70</v>
      </c>
    </row>
    <row r="180" spans="1:6" ht="12.75">
      <c r="A180" s="41"/>
      <c r="B180" s="31">
        <v>633</v>
      </c>
      <c r="C180" s="31" t="s">
        <v>57</v>
      </c>
      <c r="D180" s="68">
        <f>SUM(D181)</f>
        <v>100</v>
      </c>
      <c r="E180" s="68">
        <f>SUM(E181)</f>
        <v>100</v>
      </c>
      <c r="F180" s="68">
        <f>SUM(F181)</f>
        <v>100</v>
      </c>
    </row>
    <row r="181" spans="1:7" ht="12.75">
      <c r="A181" s="41"/>
      <c r="B181" s="33">
        <v>633006</v>
      </c>
      <c r="C181" s="28" t="s">
        <v>36</v>
      </c>
      <c r="D181" s="69">
        <v>100</v>
      </c>
      <c r="E181" s="69">
        <v>100</v>
      </c>
      <c r="F181" s="69">
        <v>100</v>
      </c>
      <c r="G181" s="15"/>
    </row>
    <row r="182" spans="1:6" ht="12.75">
      <c r="A182" s="41"/>
      <c r="B182" s="31">
        <v>635</v>
      </c>
      <c r="C182" s="31" t="s">
        <v>37</v>
      </c>
      <c r="D182" s="68">
        <f>SUM(D183)</f>
        <v>400</v>
      </c>
      <c r="E182" s="68">
        <f>SUM(E183)</f>
        <v>400</v>
      </c>
      <c r="F182" s="68">
        <f>SUM(F183)</f>
        <v>400</v>
      </c>
    </row>
    <row r="183" spans="1:6" ht="12.75">
      <c r="A183" s="41"/>
      <c r="B183" s="33">
        <v>635006</v>
      </c>
      <c r="C183" s="30" t="s">
        <v>174</v>
      </c>
      <c r="D183" s="69">
        <v>400</v>
      </c>
      <c r="E183" s="69">
        <v>400</v>
      </c>
      <c r="F183" s="69">
        <v>400</v>
      </c>
    </row>
    <row r="184" spans="1:6" ht="12.75">
      <c r="A184" s="41"/>
      <c r="B184" s="31">
        <v>637</v>
      </c>
      <c r="C184" s="31" t="s">
        <v>38</v>
      </c>
      <c r="D184" s="68">
        <f>SUM(D185)</f>
        <v>350</v>
      </c>
      <c r="E184" s="68">
        <f>SUM(E185)</f>
        <v>350</v>
      </c>
      <c r="F184" s="68">
        <f>SUM(F185)</f>
        <v>350</v>
      </c>
    </row>
    <row r="185" spans="1:6" ht="12.75">
      <c r="A185" s="41"/>
      <c r="B185" s="33">
        <v>637027</v>
      </c>
      <c r="C185" s="30" t="s">
        <v>102</v>
      </c>
      <c r="D185" s="69">
        <v>350</v>
      </c>
      <c r="E185" s="69">
        <v>350</v>
      </c>
      <c r="F185" s="69">
        <v>350</v>
      </c>
    </row>
    <row r="186" spans="1:6" ht="12.75">
      <c r="A186" s="41"/>
      <c r="B186" s="31">
        <v>642</v>
      </c>
      <c r="C186" s="31" t="s">
        <v>175</v>
      </c>
      <c r="D186" s="68">
        <f>SUM(D187)</f>
        <v>350</v>
      </c>
      <c r="E186" s="68">
        <f>SUM(E187)</f>
        <v>350</v>
      </c>
      <c r="F186" s="68">
        <f>SUM(F187)</f>
        <v>350</v>
      </c>
    </row>
    <row r="187" spans="1:6" ht="12.75">
      <c r="A187" s="41"/>
      <c r="B187" s="33">
        <v>642001</v>
      </c>
      <c r="C187" s="34" t="s">
        <v>230</v>
      </c>
      <c r="D187" s="69">
        <v>350</v>
      </c>
      <c r="E187" s="69">
        <v>350</v>
      </c>
      <c r="F187" s="69">
        <v>350</v>
      </c>
    </row>
    <row r="189" spans="1:6" ht="12.75">
      <c r="A189" s="46" t="s">
        <v>88</v>
      </c>
      <c r="B189" s="46"/>
      <c r="C189" s="46"/>
      <c r="D189" s="67">
        <f>SUM(D190,D193,D204,D206,D213,D216,D218)</f>
        <v>32650</v>
      </c>
      <c r="E189" s="67">
        <f>SUM(E190,E193,E204,E206,E213,E216,E218)</f>
        <v>32650</v>
      </c>
      <c r="F189" s="67">
        <f>SUM(F190,F193,F204,F206,F213,F216,F218)</f>
        <v>32650</v>
      </c>
    </row>
    <row r="190" spans="1:6" ht="12.75">
      <c r="A190" s="41"/>
      <c r="B190" s="31">
        <v>610</v>
      </c>
      <c r="C190" s="31" t="s">
        <v>115</v>
      </c>
      <c r="D190" s="68">
        <f>SUM(D191:D192)</f>
        <v>18420</v>
      </c>
      <c r="E190" s="68">
        <f>SUM(E191:E192)</f>
        <v>18420</v>
      </c>
      <c r="F190" s="68">
        <f>SUM(F191:F192)</f>
        <v>18420</v>
      </c>
    </row>
    <row r="191" spans="1:6" ht="12.75">
      <c r="A191" s="41"/>
      <c r="B191" s="29">
        <v>611</v>
      </c>
      <c r="C191" s="30" t="s">
        <v>116</v>
      </c>
      <c r="D191" s="69">
        <v>17260</v>
      </c>
      <c r="E191" s="69">
        <v>17260</v>
      </c>
      <c r="F191" s="69">
        <v>17260</v>
      </c>
    </row>
    <row r="192" spans="1:6" ht="12.75">
      <c r="A192" s="41"/>
      <c r="B192" s="29">
        <v>612</v>
      </c>
      <c r="C192" s="30" t="s">
        <v>47</v>
      </c>
      <c r="D192" s="69">
        <v>1160</v>
      </c>
      <c r="E192" s="69">
        <v>1160</v>
      </c>
      <c r="F192" s="69">
        <v>1160</v>
      </c>
    </row>
    <row r="193" spans="1:6" ht="12.75">
      <c r="A193" s="41"/>
      <c r="B193" s="31">
        <v>620</v>
      </c>
      <c r="C193" s="31" t="s">
        <v>117</v>
      </c>
      <c r="D193" s="68">
        <f>SUM(D194,D196:D202)</f>
        <v>8980</v>
      </c>
      <c r="E193" s="68">
        <f>SUM(E194:E202)</f>
        <v>8980</v>
      </c>
      <c r="F193" s="68">
        <f>SUM(F194:F202)</f>
        <v>8980</v>
      </c>
    </row>
    <row r="194" spans="1:6" ht="12.75">
      <c r="A194" s="41"/>
      <c r="B194" s="33">
        <v>621</v>
      </c>
      <c r="C194" s="30" t="s">
        <v>190</v>
      </c>
      <c r="D194" s="69">
        <v>1800</v>
      </c>
      <c r="E194" s="69">
        <v>1800</v>
      </c>
      <c r="F194" s="69">
        <v>1800</v>
      </c>
    </row>
    <row r="195" spans="1:6" ht="12.75">
      <c r="A195" s="41"/>
      <c r="B195" s="33"/>
      <c r="C195" s="30"/>
      <c r="D195" s="69"/>
      <c r="E195" s="69"/>
      <c r="F195" s="69"/>
    </row>
    <row r="196" spans="1:6" ht="12.75">
      <c r="A196" s="41"/>
      <c r="B196" s="33">
        <v>623</v>
      </c>
      <c r="C196" s="30" t="s">
        <v>191</v>
      </c>
      <c r="D196" s="69">
        <v>800</v>
      </c>
      <c r="E196" s="69">
        <v>800</v>
      </c>
      <c r="F196" s="69">
        <v>800</v>
      </c>
    </row>
    <row r="197" spans="1:6" ht="12.75">
      <c r="A197" s="41"/>
      <c r="B197" s="33">
        <v>625001</v>
      </c>
      <c r="C197" s="30" t="s">
        <v>105</v>
      </c>
      <c r="D197" s="69">
        <v>520</v>
      </c>
      <c r="E197" s="69">
        <v>520</v>
      </c>
      <c r="F197" s="69">
        <v>520</v>
      </c>
    </row>
    <row r="198" spans="1:6" ht="12.75">
      <c r="A198" s="41"/>
      <c r="B198" s="33">
        <v>625002</v>
      </c>
      <c r="C198" s="30" t="s">
        <v>106</v>
      </c>
      <c r="D198" s="69">
        <v>3330</v>
      </c>
      <c r="E198" s="69">
        <v>3330</v>
      </c>
      <c r="F198" s="69">
        <v>3330</v>
      </c>
    </row>
    <row r="199" spans="1:6" ht="12.75">
      <c r="A199" s="41"/>
      <c r="B199" s="33">
        <v>625003</v>
      </c>
      <c r="C199" s="30" t="s">
        <v>107</v>
      </c>
      <c r="D199" s="69">
        <v>150</v>
      </c>
      <c r="E199" s="69">
        <v>150</v>
      </c>
      <c r="F199" s="69">
        <v>150</v>
      </c>
    </row>
    <row r="200" spans="1:6" ht="12.75">
      <c r="A200" s="41"/>
      <c r="B200" s="33">
        <v>625004</v>
      </c>
      <c r="C200" s="30" t="s">
        <v>108</v>
      </c>
      <c r="D200" s="69">
        <v>1100</v>
      </c>
      <c r="E200" s="69">
        <v>1100</v>
      </c>
      <c r="F200" s="69">
        <v>1100</v>
      </c>
    </row>
    <row r="201" spans="1:6" ht="12.75">
      <c r="A201" s="41"/>
      <c r="B201" s="33">
        <v>625005</v>
      </c>
      <c r="C201" s="30" t="s">
        <v>109</v>
      </c>
      <c r="D201" s="69">
        <v>400</v>
      </c>
      <c r="E201" s="69">
        <v>400</v>
      </c>
      <c r="F201" s="69">
        <v>400</v>
      </c>
    </row>
    <row r="202" spans="1:6" ht="12.75">
      <c r="A202" s="41"/>
      <c r="B202" s="33">
        <v>625007</v>
      </c>
      <c r="C202" s="30" t="s">
        <v>110</v>
      </c>
      <c r="D202" s="69">
        <v>880</v>
      </c>
      <c r="E202" s="69">
        <v>880</v>
      </c>
      <c r="F202" s="69">
        <v>880</v>
      </c>
    </row>
    <row r="203" spans="1:6" ht="12.75">
      <c r="A203" s="41"/>
      <c r="B203" s="33"/>
      <c r="C203" s="30"/>
      <c r="D203" s="36"/>
      <c r="E203" s="36"/>
      <c r="F203" s="36"/>
    </row>
    <row r="204" spans="1:6" ht="12.75">
      <c r="A204" s="41"/>
      <c r="B204" s="31">
        <v>631</v>
      </c>
      <c r="C204" s="31" t="s">
        <v>34</v>
      </c>
      <c r="D204" s="68">
        <f>SUM(D205)</f>
        <v>100</v>
      </c>
      <c r="E204" s="68">
        <f>SUM(E205)</f>
        <v>100</v>
      </c>
      <c r="F204" s="68">
        <f>SUM(F205)</f>
        <v>100</v>
      </c>
    </row>
    <row r="205" spans="1:6" ht="12.75">
      <c r="A205" s="41"/>
      <c r="B205" s="33">
        <v>631001</v>
      </c>
      <c r="C205" s="30" t="s">
        <v>34</v>
      </c>
      <c r="D205" s="69">
        <v>100</v>
      </c>
      <c r="E205" s="69">
        <v>100</v>
      </c>
      <c r="F205" s="69">
        <v>100</v>
      </c>
    </row>
    <row r="206" spans="1:6" ht="12.75">
      <c r="A206" s="41"/>
      <c r="B206" s="31">
        <v>632</v>
      </c>
      <c r="C206" s="31" t="s">
        <v>55</v>
      </c>
      <c r="D206" s="68">
        <f>SUM(D207:D209,D211)</f>
        <v>4650</v>
      </c>
      <c r="E206" s="68">
        <f>SUM(E207:E211)</f>
        <v>4650</v>
      </c>
      <c r="F206" s="68">
        <f>SUM(F207:F211)</f>
        <v>4650</v>
      </c>
    </row>
    <row r="207" spans="1:6" ht="12.75">
      <c r="A207" s="41"/>
      <c r="B207" s="33">
        <v>632001</v>
      </c>
      <c r="C207" s="30" t="s">
        <v>192</v>
      </c>
      <c r="D207" s="69">
        <v>2500</v>
      </c>
      <c r="E207" s="69">
        <v>2500</v>
      </c>
      <c r="F207" s="69">
        <v>2500</v>
      </c>
    </row>
    <row r="208" spans="1:6" ht="12.75">
      <c r="A208" s="41"/>
      <c r="B208" s="33">
        <v>632001</v>
      </c>
      <c r="C208" s="30" t="s">
        <v>92</v>
      </c>
      <c r="D208" s="69">
        <v>1800</v>
      </c>
      <c r="E208" s="69">
        <v>1800</v>
      </c>
      <c r="F208" s="69">
        <v>1800</v>
      </c>
    </row>
    <row r="209" spans="1:6" ht="12.75">
      <c r="A209" s="41"/>
      <c r="B209" s="33">
        <v>632003</v>
      </c>
      <c r="C209" s="30" t="s">
        <v>94</v>
      </c>
      <c r="D209" s="69">
        <v>250</v>
      </c>
      <c r="E209" s="69">
        <v>250</v>
      </c>
      <c r="F209" s="69">
        <v>250</v>
      </c>
    </row>
    <row r="210" spans="1:6" ht="12.75">
      <c r="A210" s="41"/>
      <c r="B210" s="33"/>
      <c r="C210" s="30"/>
      <c r="D210" s="69"/>
      <c r="E210" s="69"/>
      <c r="F210" s="69"/>
    </row>
    <row r="211" spans="1:6" ht="12.75">
      <c r="A211" s="41"/>
      <c r="B211" s="33">
        <v>632002</v>
      </c>
      <c r="C211" s="30" t="s">
        <v>93</v>
      </c>
      <c r="D211" s="69">
        <v>100</v>
      </c>
      <c r="E211" s="69">
        <v>100</v>
      </c>
      <c r="F211" s="69">
        <v>100</v>
      </c>
    </row>
    <row r="212" spans="1:6" ht="12.75">
      <c r="A212" s="41"/>
      <c r="B212" s="33"/>
      <c r="C212" s="30"/>
      <c r="D212" s="28"/>
      <c r="E212" s="28"/>
      <c r="F212" s="28"/>
    </row>
    <row r="213" spans="1:6" ht="12.75">
      <c r="A213" s="41"/>
      <c r="B213" s="31">
        <v>633</v>
      </c>
      <c r="C213" s="31" t="s">
        <v>36</v>
      </c>
      <c r="D213" s="68">
        <f>SUM(D214:D215)</f>
        <v>200</v>
      </c>
      <c r="E213" s="68">
        <f>SUM(E214:E215)</f>
        <v>200</v>
      </c>
      <c r="F213" s="68">
        <f>SUM(F214:F215)</f>
        <v>200</v>
      </c>
    </row>
    <row r="214" spans="1:6" ht="12.75">
      <c r="A214" s="41"/>
      <c r="B214" s="33">
        <v>633006</v>
      </c>
      <c r="C214" s="30" t="s">
        <v>97</v>
      </c>
      <c r="D214" s="69">
        <v>100</v>
      </c>
      <c r="E214" s="69">
        <v>100</v>
      </c>
      <c r="F214" s="69">
        <v>100</v>
      </c>
    </row>
    <row r="215" spans="1:6" ht="12.75">
      <c r="A215" s="41"/>
      <c r="B215" s="33">
        <v>633009</v>
      </c>
      <c r="C215" s="30" t="s">
        <v>193</v>
      </c>
      <c r="D215" s="69">
        <v>100</v>
      </c>
      <c r="E215" s="69">
        <v>100</v>
      </c>
      <c r="F215" s="69">
        <v>100</v>
      </c>
    </row>
    <row r="216" spans="1:6" ht="12.75">
      <c r="A216" s="41"/>
      <c r="B216" s="31">
        <v>635</v>
      </c>
      <c r="C216" s="31" t="s">
        <v>118</v>
      </c>
      <c r="D216" s="68">
        <f>SUM(D217)</f>
        <v>100</v>
      </c>
      <c r="E216" s="68">
        <f>SUM(E217)</f>
        <v>100</v>
      </c>
      <c r="F216" s="68">
        <f>SUM(F217)</f>
        <v>100</v>
      </c>
    </row>
    <row r="217" spans="1:6" ht="12.75">
      <c r="A217" s="41"/>
      <c r="B217" s="33">
        <v>635006</v>
      </c>
      <c r="C217" s="30" t="s">
        <v>119</v>
      </c>
      <c r="D217" s="69">
        <v>100</v>
      </c>
      <c r="E217" s="69">
        <v>100</v>
      </c>
      <c r="F217" s="69">
        <v>100</v>
      </c>
    </row>
    <row r="218" spans="1:6" ht="12.75">
      <c r="A218" s="41"/>
      <c r="B218" s="31">
        <v>637</v>
      </c>
      <c r="C218" s="31" t="s">
        <v>38</v>
      </c>
      <c r="D218" s="68">
        <f>SUM(D219)</f>
        <v>200</v>
      </c>
      <c r="E218" s="68">
        <f>SUM(E219)</f>
        <v>200</v>
      </c>
      <c r="F218" s="68">
        <f>SUM(F219)</f>
        <v>200</v>
      </c>
    </row>
    <row r="219" spans="1:6" ht="12.75">
      <c r="A219" s="41"/>
      <c r="B219" s="33">
        <v>637016</v>
      </c>
      <c r="C219" s="30" t="s">
        <v>66</v>
      </c>
      <c r="D219" s="69">
        <v>200</v>
      </c>
      <c r="E219" s="69">
        <v>200</v>
      </c>
      <c r="F219" s="69">
        <v>200</v>
      </c>
    </row>
    <row r="221" spans="1:6" ht="12.75">
      <c r="A221" s="46" t="s">
        <v>213</v>
      </c>
      <c r="B221" s="46"/>
      <c r="C221" s="46"/>
      <c r="D221" s="67">
        <f>SUM(D222,D225,D227,D230,D233)</f>
        <v>7790</v>
      </c>
      <c r="E221" s="67">
        <f>SUM(E222,E225,E227,E230,E233)</f>
        <v>7790</v>
      </c>
      <c r="F221" s="67">
        <f>SUM(F222,F225,F227,F230,F233)</f>
        <v>7790</v>
      </c>
    </row>
    <row r="222" spans="1:6" ht="12.75">
      <c r="A222" s="41"/>
      <c r="B222" s="31">
        <v>610</v>
      </c>
      <c r="C222" s="31" t="s">
        <v>194</v>
      </c>
      <c r="D222" s="68">
        <f>SUM(D223:D224)</f>
        <v>5200</v>
      </c>
      <c r="E222" s="68">
        <f>SUM(E223:E224)</f>
        <v>5200</v>
      </c>
      <c r="F222" s="68">
        <f>SUM(F223:F224)</f>
        <v>5200</v>
      </c>
    </row>
    <row r="223" spans="1:6" ht="12.75">
      <c r="A223" s="41"/>
      <c r="B223" s="33">
        <v>611</v>
      </c>
      <c r="C223" s="30" t="s">
        <v>116</v>
      </c>
      <c r="D223" s="69">
        <v>4950</v>
      </c>
      <c r="E223" s="69">
        <v>4950</v>
      </c>
      <c r="F223" s="69">
        <v>4950</v>
      </c>
    </row>
    <row r="224" spans="1:6" ht="12.75">
      <c r="A224" s="41"/>
      <c r="B224" s="33">
        <v>612</v>
      </c>
      <c r="C224" s="30" t="s">
        <v>47</v>
      </c>
      <c r="D224" s="69">
        <v>250</v>
      </c>
      <c r="E224" s="69">
        <v>250</v>
      </c>
      <c r="F224" s="69">
        <v>250</v>
      </c>
    </row>
    <row r="225" spans="1:6" ht="12.75">
      <c r="A225" s="41"/>
      <c r="B225" s="31">
        <v>620</v>
      </c>
      <c r="C225" s="31" t="s">
        <v>117</v>
      </c>
      <c r="D225" s="68">
        <v>2500</v>
      </c>
      <c r="E225" s="68">
        <v>2500</v>
      </c>
      <c r="F225" s="68">
        <v>2500</v>
      </c>
    </row>
    <row r="226" spans="1:6" ht="12.75">
      <c r="A226" s="41"/>
      <c r="B226" s="41"/>
      <c r="C226" s="41"/>
      <c r="D226" s="41"/>
      <c r="E226" s="41"/>
      <c r="F226" s="41"/>
    </row>
    <row r="227" spans="1:6" ht="12.75">
      <c r="A227" s="41"/>
      <c r="B227" s="31">
        <v>633</v>
      </c>
      <c r="C227" s="31" t="s">
        <v>57</v>
      </c>
      <c r="D227" s="68">
        <f>SUM(D228)</f>
        <v>30</v>
      </c>
      <c r="E227" s="68">
        <f>SUM(E228)</f>
        <v>30</v>
      </c>
      <c r="F227" s="68">
        <f>SUM(F228)</f>
        <v>30</v>
      </c>
    </row>
    <row r="228" spans="1:6" ht="12.75">
      <c r="A228" s="41"/>
      <c r="B228" s="33">
        <v>633006</v>
      </c>
      <c r="C228" s="30" t="s">
        <v>98</v>
      </c>
      <c r="D228" s="69">
        <v>30</v>
      </c>
      <c r="E228" s="69">
        <v>30</v>
      </c>
      <c r="F228" s="69">
        <v>30</v>
      </c>
    </row>
    <row r="229" spans="1:6" ht="12.75">
      <c r="A229" s="41"/>
      <c r="B229" s="41"/>
      <c r="C229" s="41"/>
      <c r="D229" s="41"/>
      <c r="E229" s="41"/>
      <c r="F229" s="41"/>
    </row>
    <row r="230" spans="1:6" ht="12.75">
      <c r="A230" s="41"/>
      <c r="B230" s="31">
        <v>635</v>
      </c>
      <c r="C230" s="31" t="s">
        <v>222</v>
      </c>
      <c r="D230" s="68">
        <f>SUM(D231)</f>
        <v>30</v>
      </c>
      <c r="E230" s="68">
        <f>SUM(E231)</f>
        <v>30</v>
      </c>
      <c r="F230" s="68">
        <f>SUM(F231)</f>
        <v>30</v>
      </c>
    </row>
    <row r="231" spans="1:6" ht="12.75">
      <c r="A231" s="41"/>
      <c r="B231" s="33">
        <v>635006</v>
      </c>
      <c r="C231" s="30" t="s">
        <v>222</v>
      </c>
      <c r="D231" s="69">
        <v>30</v>
      </c>
      <c r="E231" s="69">
        <v>30</v>
      </c>
      <c r="F231" s="69">
        <v>30</v>
      </c>
    </row>
    <row r="232" spans="1:6" ht="12.75">
      <c r="A232" s="41"/>
      <c r="B232" s="33"/>
      <c r="C232" s="30"/>
      <c r="D232" s="69"/>
      <c r="E232" s="69"/>
      <c r="F232" s="69"/>
    </row>
    <row r="233" spans="1:6" ht="12.75">
      <c r="A233" s="41"/>
      <c r="B233" s="31">
        <v>637</v>
      </c>
      <c r="C233" s="31" t="s">
        <v>218</v>
      </c>
      <c r="D233" s="68">
        <f>SUM(D234)</f>
        <v>30</v>
      </c>
      <c r="E233" s="68">
        <f>SUM(E234)</f>
        <v>30</v>
      </c>
      <c r="F233" s="68">
        <f>SUM(F234)</f>
        <v>30</v>
      </c>
    </row>
    <row r="234" spans="1:6" ht="12.75">
      <c r="A234" s="41"/>
      <c r="B234" s="33">
        <v>635006</v>
      </c>
      <c r="C234" s="30" t="s">
        <v>218</v>
      </c>
      <c r="D234" s="69">
        <v>30</v>
      </c>
      <c r="E234" s="69">
        <v>30</v>
      </c>
      <c r="F234" s="69">
        <v>30</v>
      </c>
    </row>
    <row r="236" spans="1:6" ht="12.75">
      <c r="A236" s="46" t="s">
        <v>89</v>
      </c>
      <c r="B236" s="46"/>
      <c r="C236" s="46"/>
      <c r="D236" s="67">
        <f>SUM(D237,D241,D251,D253,D260)</f>
        <v>46530</v>
      </c>
      <c r="E236" s="67">
        <f>SUM(E237,E241,E251,E253,E260)</f>
        <v>46530</v>
      </c>
      <c r="F236" s="67">
        <f>SUM(F237,F241,F251,F253,F260)</f>
        <v>46530</v>
      </c>
    </row>
    <row r="237" spans="1:6" ht="12.75">
      <c r="A237" s="41"/>
      <c r="B237" s="31">
        <v>610</v>
      </c>
      <c r="C237" s="31" t="s">
        <v>115</v>
      </c>
      <c r="D237" s="68">
        <f>SUM(D238:D240)</f>
        <v>26090</v>
      </c>
      <c r="E237" s="68">
        <f>SUM(E238:E240)</f>
        <v>26090</v>
      </c>
      <c r="F237" s="68">
        <f>SUM(F238:F240)</f>
        <v>26090</v>
      </c>
    </row>
    <row r="238" spans="1:6" ht="12.75">
      <c r="A238" s="41"/>
      <c r="B238" s="29">
        <v>611</v>
      </c>
      <c r="C238" s="30" t="s">
        <v>116</v>
      </c>
      <c r="D238" s="69">
        <v>24090</v>
      </c>
      <c r="E238" s="69">
        <v>24090</v>
      </c>
      <c r="F238" s="69">
        <v>24090</v>
      </c>
    </row>
    <row r="239" spans="1:6" ht="12.75">
      <c r="A239" s="41"/>
      <c r="B239" s="29">
        <v>612</v>
      </c>
      <c r="C239" s="30" t="s">
        <v>47</v>
      </c>
      <c r="D239" s="69">
        <v>1000</v>
      </c>
      <c r="E239" s="69">
        <v>1000</v>
      </c>
      <c r="F239" s="69">
        <v>1000</v>
      </c>
    </row>
    <row r="240" spans="1:6" ht="12.75">
      <c r="A240" s="41"/>
      <c r="B240" s="29">
        <v>612</v>
      </c>
      <c r="C240" s="30" t="s">
        <v>195</v>
      </c>
      <c r="D240" s="69">
        <v>1000</v>
      </c>
      <c r="E240" s="69">
        <v>1000</v>
      </c>
      <c r="F240" s="69">
        <v>1000</v>
      </c>
    </row>
    <row r="241" spans="1:6" ht="12.75">
      <c r="A241" s="41"/>
      <c r="B241" s="31">
        <v>620</v>
      </c>
      <c r="C241" s="31" t="s">
        <v>120</v>
      </c>
      <c r="D241" s="68">
        <f>SUM(D242:D249)</f>
        <v>14040</v>
      </c>
      <c r="E241" s="68">
        <f>SUM(E242:E249)</f>
        <v>14040</v>
      </c>
      <c r="F241" s="68">
        <f>SUM(F242:F249)</f>
        <v>14040</v>
      </c>
    </row>
    <row r="242" spans="1:6" ht="12.75">
      <c r="A242" s="41"/>
      <c r="B242" s="29">
        <v>621</v>
      </c>
      <c r="C242" s="30" t="s">
        <v>196</v>
      </c>
      <c r="D242" s="69">
        <v>3730</v>
      </c>
      <c r="E242" s="69">
        <v>3730</v>
      </c>
      <c r="F242" s="69">
        <v>3730</v>
      </c>
    </row>
    <row r="243" spans="1:6" ht="12.75">
      <c r="A243" s="41"/>
      <c r="B243" s="29">
        <v>622</v>
      </c>
      <c r="C243" s="30" t="s">
        <v>197</v>
      </c>
      <c r="D243" s="69">
        <v>530</v>
      </c>
      <c r="E243" s="69">
        <v>530</v>
      </c>
      <c r="F243" s="69">
        <v>530</v>
      </c>
    </row>
    <row r="244" spans="1:6" ht="12.75">
      <c r="A244" s="41"/>
      <c r="B244" s="33">
        <v>625001</v>
      </c>
      <c r="C244" s="30" t="s">
        <v>105</v>
      </c>
      <c r="D244" s="69">
        <v>900</v>
      </c>
      <c r="E244" s="69">
        <v>900</v>
      </c>
      <c r="F244" s="69">
        <v>900</v>
      </c>
    </row>
    <row r="245" spans="1:6" ht="12.75">
      <c r="A245" s="41"/>
      <c r="B245" s="33">
        <v>625002</v>
      </c>
      <c r="C245" s="30" t="s">
        <v>106</v>
      </c>
      <c r="D245" s="69">
        <v>4760</v>
      </c>
      <c r="E245" s="69">
        <v>4760</v>
      </c>
      <c r="F245" s="69">
        <v>4760</v>
      </c>
    </row>
    <row r="246" spans="1:6" ht="12.75">
      <c r="A246" s="41"/>
      <c r="B246" s="33">
        <v>625003</v>
      </c>
      <c r="C246" s="30" t="s">
        <v>107</v>
      </c>
      <c r="D246" s="69">
        <v>260</v>
      </c>
      <c r="E246" s="69">
        <v>260</v>
      </c>
      <c r="F246" s="69">
        <v>260</v>
      </c>
    </row>
    <row r="247" spans="1:6" ht="12.75">
      <c r="A247" s="41"/>
      <c r="B247" s="33">
        <v>625004</v>
      </c>
      <c r="C247" s="30" t="s">
        <v>108</v>
      </c>
      <c r="D247" s="69">
        <v>1700</v>
      </c>
      <c r="E247" s="69">
        <v>1700</v>
      </c>
      <c r="F247" s="69">
        <v>1700</v>
      </c>
    </row>
    <row r="248" spans="1:6" ht="12.75">
      <c r="A248" s="41"/>
      <c r="B248" s="33">
        <v>625005</v>
      </c>
      <c r="C248" s="30" t="s">
        <v>109</v>
      </c>
      <c r="D248" s="69">
        <v>640</v>
      </c>
      <c r="E248" s="69">
        <v>640</v>
      </c>
      <c r="F248" s="69">
        <v>640</v>
      </c>
    </row>
    <row r="249" spans="1:6" ht="12.75">
      <c r="A249" s="41"/>
      <c r="B249" s="33">
        <v>625007</v>
      </c>
      <c r="C249" s="30" t="s">
        <v>125</v>
      </c>
      <c r="D249" s="69">
        <v>1520</v>
      </c>
      <c r="E249" s="69">
        <v>1520</v>
      </c>
      <c r="F249" s="69">
        <v>1520</v>
      </c>
    </row>
    <row r="250" spans="1:6" ht="12.75">
      <c r="A250" s="41"/>
      <c r="B250" s="33"/>
      <c r="C250" s="30"/>
      <c r="D250" s="36"/>
      <c r="E250" s="36"/>
      <c r="F250" s="36"/>
    </row>
    <row r="251" spans="1:6" ht="12.75">
      <c r="A251" s="41"/>
      <c r="B251" s="31">
        <v>631</v>
      </c>
      <c r="C251" s="31" t="s">
        <v>198</v>
      </c>
      <c r="D251" s="68">
        <f>SUM(D252)</f>
        <v>50</v>
      </c>
      <c r="E251" s="68">
        <f>SUM(E252)</f>
        <v>50</v>
      </c>
      <c r="F251" s="68">
        <f>SUM(F252)</f>
        <v>50</v>
      </c>
    </row>
    <row r="252" spans="1:6" ht="12.75">
      <c r="A252" s="41"/>
      <c r="B252" s="33">
        <v>631001</v>
      </c>
      <c r="C252" s="30" t="s">
        <v>198</v>
      </c>
      <c r="D252" s="69">
        <v>50</v>
      </c>
      <c r="E252" s="69">
        <v>50</v>
      </c>
      <c r="F252" s="69">
        <v>50</v>
      </c>
    </row>
    <row r="253" spans="1:6" ht="12.75">
      <c r="A253" s="41"/>
      <c r="B253" s="31">
        <v>632</v>
      </c>
      <c r="C253" s="31" t="s">
        <v>35</v>
      </c>
      <c r="D253" s="68">
        <f>SUM(D254:D259)</f>
        <v>5600</v>
      </c>
      <c r="E253" s="68">
        <f>SUM(E254:E259)</f>
        <v>5600</v>
      </c>
      <c r="F253" s="68">
        <f>SUM(F254:F259)</f>
        <v>5600</v>
      </c>
    </row>
    <row r="254" spans="1:6" ht="12.75">
      <c r="A254" s="41"/>
      <c r="B254" s="33">
        <v>632001</v>
      </c>
      <c r="C254" s="30" t="s">
        <v>92</v>
      </c>
      <c r="D254" s="69">
        <v>1300</v>
      </c>
      <c r="E254" s="69">
        <v>1300</v>
      </c>
      <c r="F254" s="69">
        <v>1300</v>
      </c>
    </row>
    <row r="255" spans="1:6" ht="12.75">
      <c r="A255" s="41"/>
      <c r="B255" s="33">
        <v>632002</v>
      </c>
      <c r="C255" s="30" t="s">
        <v>93</v>
      </c>
      <c r="D255" s="69">
        <v>500</v>
      </c>
      <c r="E255" s="69">
        <v>500</v>
      </c>
      <c r="F255" s="69">
        <v>500</v>
      </c>
    </row>
    <row r="256" spans="1:6" ht="12.75">
      <c r="A256" s="41"/>
      <c r="B256" s="33">
        <v>632003</v>
      </c>
      <c r="C256" s="30" t="s">
        <v>94</v>
      </c>
      <c r="D256" s="69">
        <v>150</v>
      </c>
      <c r="E256" s="69">
        <v>150</v>
      </c>
      <c r="F256" s="69">
        <v>150</v>
      </c>
    </row>
    <row r="257" spans="1:6" ht="12.75">
      <c r="A257" s="41"/>
      <c r="B257" s="33">
        <v>632001</v>
      </c>
      <c r="C257" s="30" t="s">
        <v>199</v>
      </c>
      <c r="D257" s="69">
        <v>3500</v>
      </c>
      <c r="E257" s="69">
        <v>3500</v>
      </c>
      <c r="F257" s="69">
        <v>3500</v>
      </c>
    </row>
    <row r="258" spans="1:6" ht="12.75">
      <c r="A258" s="41"/>
      <c r="B258" s="33">
        <v>633009</v>
      </c>
      <c r="C258" s="30" t="s">
        <v>121</v>
      </c>
      <c r="D258" s="69">
        <v>100</v>
      </c>
      <c r="E258" s="69">
        <v>100</v>
      </c>
      <c r="F258" s="69">
        <v>100</v>
      </c>
    </row>
    <row r="259" spans="1:6" ht="12.75">
      <c r="A259" s="41"/>
      <c r="B259" s="33">
        <v>633013</v>
      </c>
      <c r="C259" s="30" t="s">
        <v>223</v>
      </c>
      <c r="D259" s="69">
        <v>50</v>
      </c>
      <c r="E259" s="69">
        <v>50</v>
      </c>
      <c r="F259" s="69">
        <v>50</v>
      </c>
    </row>
    <row r="260" spans="1:6" ht="12.75">
      <c r="A260" s="41"/>
      <c r="B260" s="31">
        <v>637</v>
      </c>
      <c r="C260" s="31" t="s">
        <v>38</v>
      </c>
      <c r="D260" s="68">
        <f>SUM(D261:D265)</f>
        <v>750</v>
      </c>
      <c r="E260" s="68">
        <f>SUM(E261:E265)</f>
        <v>750</v>
      </c>
      <c r="F260" s="68">
        <f>SUM(F261:F265)</f>
        <v>750</v>
      </c>
    </row>
    <row r="261" spans="1:6" ht="12.75">
      <c r="A261" s="41"/>
      <c r="B261" s="33">
        <v>637004</v>
      </c>
      <c r="C261" s="30" t="s">
        <v>224</v>
      </c>
      <c r="D261" s="69">
        <v>150</v>
      </c>
      <c r="E261" s="69">
        <v>150</v>
      </c>
      <c r="F261" s="69">
        <v>150</v>
      </c>
    </row>
    <row r="262" spans="1:6" ht="12.75">
      <c r="A262" s="41"/>
      <c r="B262" s="33">
        <v>637012</v>
      </c>
      <c r="C262" s="30" t="s">
        <v>225</v>
      </c>
      <c r="D262" s="69">
        <v>30</v>
      </c>
      <c r="E262" s="69">
        <v>30</v>
      </c>
      <c r="F262" s="69">
        <v>30</v>
      </c>
    </row>
    <row r="263" spans="1:6" ht="12.75">
      <c r="A263" s="41"/>
      <c r="B263" s="33">
        <v>637015</v>
      </c>
      <c r="C263" s="30" t="s">
        <v>226</v>
      </c>
      <c r="D263" s="69">
        <v>100</v>
      </c>
      <c r="E263" s="69">
        <v>100</v>
      </c>
      <c r="F263" s="69">
        <v>100</v>
      </c>
    </row>
    <row r="264" spans="1:6" ht="12.75">
      <c r="A264" s="41"/>
      <c r="B264" s="33">
        <v>637016</v>
      </c>
      <c r="C264" s="30" t="s">
        <v>66</v>
      </c>
      <c r="D264" s="69">
        <v>200</v>
      </c>
      <c r="E264" s="69">
        <v>200</v>
      </c>
      <c r="F264" s="69">
        <v>200</v>
      </c>
    </row>
    <row r="265" spans="1:6" ht="12.75">
      <c r="A265" s="41"/>
      <c r="B265" s="33">
        <v>627027</v>
      </c>
      <c r="C265" s="30" t="s">
        <v>126</v>
      </c>
      <c r="D265" s="69">
        <v>270</v>
      </c>
      <c r="E265" s="69">
        <v>270</v>
      </c>
      <c r="F265" s="69">
        <v>270</v>
      </c>
    </row>
    <row r="267" spans="1:6" ht="12.75">
      <c r="A267" s="46" t="s">
        <v>91</v>
      </c>
      <c r="B267" s="46"/>
      <c r="C267" s="46"/>
      <c r="D267" s="67">
        <f>SUM(D268,D271,D279,D282,D285)</f>
        <v>14480</v>
      </c>
      <c r="E267" s="67">
        <f>SUM(E268,E271,E279,E282,E285)</f>
        <v>14480</v>
      </c>
      <c r="F267" s="67">
        <f>SUM(F268,F271,F279,F282,F285)</f>
        <v>14480</v>
      </c>
    </row>
    <row r="268" spans="1:6" ht="12.75">
      <c r="A268" s="41"/>
      <c r="B268" s="31">
        <v>610</v>
      </c>
      <c r="C268" s="31" t="s">
        <v>115</v>
      </c>
      <c r="D268" s="68">
        <f>SUM(D269:D270)</f>
        <v>9290</v>
      </c>
      <c r="E268" s="68">
        <f>SUM(E269:E270)</f>
        <v>9290</v>
      </c>
      <c r="F268" s="68">
        <f>SUM(F269:F270)</f>
        <v>9290</v>
      </c>
    </row>
    <row r="269" spans="1:6" ht="12.75">
      <c r="A269" s="41"/>
      <c r="B269" s="29">
        <v>611</v>
      </c>
      <c r="C269" s="30" t="s">
        <v>116</v>
      </c>
      <c r="D269" s="69">
        <v>8960</v>
      </c>
      <c r="E269" s="69">
        <v>8960</v>
      </c>
      <c r="F269" s="69">
        <v>8960</v>
      </c>
    </row>
    <row r="270" spans="1:6" ht="12.75">
      <c r="A270" s="41"/>
      <c r="B270" s="29">
        <v>612</v>
      </c>
      <c r="C270" s="30" t="s">
        <v>47</v>
      </c>
      <c r="D270" s="69">
        <v>330</v>
      </c>
      <c r="E270" s="69">
        <v>330</v>
      </c>
      <c r="F270" s="69">
        <v>330</v>
      </c>
    </row>
    <row r="271" spans="1:6" ht="12.75">
      <c r="A271" s="41"/>
      <c r="B271" s="31">
        <v>620</v>
      </c>
      <c r="C271" s="31" t="s">
        <v>117</v>
      </c>
      <c r="D271" s="68">
        <f>SUM(D272:D278)</f>
        <v>4490</v>
      </c>
      <c r="E271" s="68">
        <f>SUM(E272:E278)</f>
        <v>4490</v>
      </c>
      <c r="F271" s="68">
        <f>SUM(F272:F278)</f>
        <v>4490</v>
      </c>
    </row>
    <row r="272" spans="1:6" ht="12.75">
      <c r="A272" s="41"/>
      <c r="B272" s="25">
        <v>621</v>
      </c>
      <c r="C272" s="34" t="s">
        <v>200</v>
      </c>
      <c r="D272" s="69">
        <v>1300</v>
      </c>
      <c r="E272" s="69">
        <v>1300</v>
      </c>
      <c r="F272" s="69">
        <v>1300</v>
      </c>
    </row>
    <row r="273" spans="1:6" ht="12.75">
      <c r="A273" s="41"/>
      <c r="B273" s="33">
        <v>625001</v>
      </c>
      <c r="C273" s="30" t="s">
        <v>105</v>
      </c>
      <c r="D273" s="69">
        <v>260</v>
      </c>
      <c r="E273" s="69">
        <v>260</v>
      </c>
      <c r="F273" s="69">
        <v>260</v>
      </c>
    </row>
    <row r="274" spans="1:6" ht="12.75">
      <c r="A274" s="41"/>
      <c r="B274" s="33">
        <v>625002</v>
      </c>
      <c r="C274" s="30" t="s">
        <v>106</v>
      </c>
      <c r="D274" s="69">
        <v>1670</v>
      </c>
      <c r="E274" s="69">
        <v>1670</v>
      </c>
      <c r="F274" s="69">
        <v>1670</v>
      </c>
    </row>
    <row r="275" spans="1:6" ht="12.75">
      <c r="A275" s="41"/>
      <c r="B275" s="33">
        <v>625003</v>
      </c>
      <c r="C275" s="30" t="s">
        <v>107</v>
      </c>
      <c r="D275" s="69">
        <v>75</v>
      </c>
      <c r="E275" s="69">
        <v>75</v>
      </c>
      <c r="F275" s="69">
        <v>75</v>
      </c>
    </row>
    <row r="276" spans="1:6" ht="12.75">
      <c r="A276" s="41"/>
      <c r="B276" s="33">
        <v>625004</v>
      </c>
      <c r="C276" s="30" t="s">
        <v>108</v>
      </c>
      <c r="D276" s="69">
        <v>560</v>
      </c>
      <c r="E276" s="69">
        <v>560</v>
      </c>
      <c r="F276" s="69">
        <v>560</v>
      </c>
    </row>
    <row r="277" spans="1:6" ht="12.75">
      <c r="A277" s="41"/>
      <c r="B277" s="33">
        <v>625005</v>
      </c>
      <c r="C277" s="30" t="s">
        <v>109</v>
      </c>
      <c r="D277" s="69">
        <v>185</v>
      </c>
      <c r="E277" s="69">
        <v>185</v>
      </c>
      <c r="F277" s="69">
        <v>185</v>
      </c>
    </row>
    <row r="278" spans="1:6" ht="12.75">
      <c r="A278" s="41"/>
      <c r="B278" s="33">
        <v>625007</v>
      </c>
      <c r="C278" s="30" t="s">
        <v>110</v>
      </c>
      <c r="D278" s="69">
        <v>440</v>
      </c>
      <c r="E278" s="69">
        <v>440</v>
      </c>
      <c r="F278" s="69">
        <v>440</v>
      </c>
    </row>
    <row r="279" spans="1:6" ht="12.75">
      <c r="A279" s="41"/>
      <c r="B279" s="31">
        <v>633</v>
      </c>
      <c r="C279" s="31" t="s">
        <v>57</v>
      </c>
      <c r="D279" s="68">
        <f>SUM(D280)</f>
        <v>500</v>
      </c>
      <c r="E279" s="68">
        <f>SUM(E280)</f>
        <v>500</v>
      </c>
      <c r="F279" s="68">
        <f>SUM(F280)</f>
        <v>500</v>
      </c>
    </row>
    <row r="280" spans="1:6" ht="12.75">
      <c r="A280" s="41"/>
      <c r="B280" s="33">
        <v>633006</v>
      </c>
      <c r="C280" s="30" t="s">
        <v>98</v>
      </c>
      <c r="D280" s="69">
        <v>500</v>
      </c>
      <c r="E280" s="69">
        <v>500</v>
      </c>
      <c r="F280" s="69">
        <v>500</v>
      </c>
    </row>
    <row r="281" spans="1:6" ht="12.75">
      <c r="A281" s="41"/>
      <c r="B281" s="33"/>
      <c r="C281" s="30"/>
      <c r="D281" s="69"/>
      <c r="E281" s="69"/>
      <c r="F281" s="69"/>
    </row>
    <row r="282" spans="1:6" ht="12.75">
      <c r="A282" s="41"/>
      <c r="B282" s="31">
        <v>635</v>
      </c>
      <c r="C282" s="31" t="s">
        <v>222</v>
      </c>
      <c r="D282" s="68">
        <f>SUM(D283)</f>
        <v>100</v>
      </c>
      <c r="E282" s="68">
        <f>SUM(E283)</f>
        <v>100</v>
      </c>
      <c r="F282" s="68">
        <f>SUM(F283)</f>
        <v>100</v>
      </c>
    </row>
    <row r="283" spans="1:6" ht="12.75">
      <c r="A283" s="41"/>
      <c r="B283" s="33">
        <v>635006</v>
      </c>
      <c r="C283" s="30" t="s">
        <v>222</v>
      </c>
      <c r="D283" s="69">
        <v>100</v>
      </c>
      <c r="E283" s="69">
        <v>100</v>
      </c>
      <c r="F283" s="69">
        <v>100</v>
      </c>
    </row>
    <row r="284" spans="1:6" ht="12.75">
      <c r="A284" s="41"/>
      <c r="B284" s="33"/>
      <c r="C284" s="30"/>
      <c r="D284" s="69"/>
      <c r="E284" s="69"/>
      <c r="F284" s="69"/>
    </row>
    <row r="285" spans="1:6" ht="12.75">
      <c r="A285" s="41"/>
      <c r="B285" s="31">
        <v>637</v>
      </c>
      <c r="C285" s="31" t="s">
        <v>218</v>
      </c>
      <c r="D285" s="68">
        <f>SUM(D286)</f>
        <v>100</v>
      </c>
      <c r="E285" s="68">
        <f>SUM(E286)</f>
        <v>100</v>
      </c>
      <c r="F285" s="68">
        <f>SUM(F286)</f>
        <v>100</v>
      </c>
    </row>
    <row r="286" spans="1:6" ht="12.75">
      <c r="A286" s="41"/>
      <c r="B286" s="33">
        <v>635006</v>
      </c>
      <c r="C286" s="30" t="s">
        <v>218</v>
      </c>
      <c r="D286" s="69">
        <v>100</v>
      </c>
      <c r="E286" s="69">
        <v>100</v>
      </c>
      <c r="F286" s="69">
        <v>100</v>
      </c>
    </row>
    <row r="288" spans="1:6" ht="16.5" customHeight="1">
      <c r="A288" s="44" t="s">
        <v>201</v>
      </c>
      <c r="B288" s="44"/>
      <c r="C288" s="44"/>
      <c r="D288" s="67">
        <f>SUM(D289,D291)</f>
        <v>1500</v>
      </c>
      <c r="E288" s="67">
        <f>SUM(E289,E291)</f>
        <v>1500</v>
      </c>
      <c r="F288" s="67">
        <f>SUM(F289,F291)</f>
        <v>1500</v>
      </c>
    </row>
    <row r="289" spans="1:6" ht="12.75">
      <c r="A289" s="41"/>
      <c r="B289" s="31">
        <v>637</v>
      </c>
      <c r="C289" s="31" t="s">
        <v>38</v>
      </c>
      <c r="D289" s="68">
        <f>SUM(D290)</f>
        <v>1000</v>
      </c>
      <c r="E289" s="68">
        <f>SUM(E290:E290)</f>
        <v>1000</v>
      </c>
      <c r="F289" s="68">
        <f>SUM(F290:F290)</f>
        <v>1000</v>
      </c>
    </row>
    <row r="290" spans="1:6" ht="12.75">
      <c r="A290" s="41"/>
      <c r="B290" s="21">
        <v>637026</v>
      </c>
      <c r="C290" s="34" t="s">
        <v>202</v>
      </c>
      <c r="D290" s="69">
        <v>1000</v>
      </c>
      <c r="E290" s="69">
        <v>1000</v>
      </c>
      <c r="F290" s="69">
        <v>1000</v>
      </c>
    </row>
    <row r="291" spans="1:6" ht="12.75">
      <c r="A291" s="41"/>
      <c r="B291" s="31">
        <v>642</v>
      </c>
      <c r="C291" s="31" t="s">
        <v>103</v>
      </c>
      <c r="D291" s="68">
        <f>SUM(D292:D293)</f>
        <v>500</v>
      </c>
      <c r="E291" s="68">
        <f>SUM(E292:E293)</f>
        <v>500</v>
      </c>
      <c r="F291" s="68">
        <f>SUM(F292:F293)</f>
        <v>500</v>
      </c>
    </row>
    <row r="292" spans="1:6" ht="12.75">
      <c r="A292" s="41"/>
      <c r="B292" s="21">
        <v>642014</v>
      </c>
      <c r="C292" s="34" t="s">
        <v>227</v>
      </c>
      <c r="D292" s="69">
        <v>300</v>
      </c>
      <c r="E292" s="69">
        <v>300</v>
      </c>
      <c r="F292" s="69">
        <v>300</v>
      </c>
    </row>
    <row r="293" spans="1:18" ht="12.75">
      <c r="A293" s="41"/>
      <c r="B293" s="21">
        <v>642026</v>
      </c>
      <c r="C293" s="34" t="s">
        <v>203</v>
      </c>
      <c r="D293" s="69">
        <v>200</v>
      </c>
      <c r="E293" s="69">
        <v>200</v>
      </c>
      <c r="F293" s="69">
        <v>200</v>
      </c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1:6" ht="12.75">
      <c r="A294" s="41"/>
      <c r="B294" s="41"/>
      <c r="C294" s="41"/>
      <c r="D294" s="41"/>
      <c r="E294" s="41"/>
      <c r="F294" s="41"/>
    </row>
    <row r="295" spans="1:6" ht="12.75">
      <c r="A295" s="109" t="s">
        <v>16</v>
      </c>
      <c r="B295" s="109"/>
      <c r="C295" s="43"/>
      <c r="D295" s="48">
        <f>SUM(D288,D267,D236,D221,D189,D176,D167,D157,D150,D141,D128,D118,D108,D105,D97,D89,D80,D62,D7)</f>
        <v>256511</v>
      </c>
      <c r="E295" s="48">
        <f>SUM(E288,E267,E236,E221,E189,E176,E167,E157,E150,E141,E128,E118,E108,E105,E97,E89,E80,E62,E7)</f>
        <v>250306</v>
      </c>
      <c r="F295" s="48">
        <f>SUM(F288,F267,F236,F221,F189,F176,F167,F157,F150,F141,F128,F118,F108,F105,F97,F89,F80,F62,F7)</f>
        <v>250306</v>
      </c>
    </row>
    <row r="297" spans="1:6" ht="12.75">
      <c r="A297" s="117" t="s">
        <v>43</v>
      </c>
      <c r="B297" s="117"/>
      <c r="C297" s="39"/>
      <c r="D297" s="40" t="s">
        <v>211</v>
      </c>
      <c r="E297" s="40" t="s">
        <v>248</v>
      </c>
      <c r="F297" s="40" t="s">
        <v>252</v>
      </c>
    </row>
    <row r="298" spans="1:6" ht="12.75">
      <c r="A298" s="44" t="s">
        <v>5</v>
      </c>
      <c r="B298" s="44"/>
      <c r="C298" s="44"/>
      <c r="D298" s="67">
        <f>SUM(D299,D301,D303,D305,D307)</f>
        <v>121601</v>
      </c>
      <c r="E298" s="45">
        <f>SUM(E301,E299,E303,E305,E307)</f>
        <v>300</v>
      </c>
      <c r="F298" s="45">
        <f>SUM(F299,F301,F303,F305,F307)</f>
        <v>300</v>
      </c>
    </row>
    <row r="299" spans="1:6" ht="12.75">
      <c r="A299" s="41"/>
      <c r="B299" s="31">
        <v>713</v>
      </c>
      <c r="C299" s="31" t="s">
        <v>204</v>
      </c>
      <c r="D299" s="68">
        <f>SUM(D300)</f>
        <v>0</v>
      </c>
      <c r="E299" s="68">
        <f>SUM(E300)</f>
        <v>0</v>
      </c>
      <c r="F299" s="68">
        <f>SUM(F300)</f>
        <v>0</v>
      </c>
    </row>
    <row r="300" spans="1:6" ht="12.75">
      <c r="A300" s="41"/>
      <c r="B300" s="33">
        <v>713004</v>
      </c>
      <c r="C300" s="30" t="s">
        <v>204</v>
      </c>
      <c r="D300" s="69">
        <v>0</v>
      </c>
      <c r="E300" s="69">
        <v>0</v>
      </c>
      <c r="F300" s="69">
        <v>0</v>
      </c>
    </row>
    <row r="301" spans="1:6" ht="12.75">
      <c r="A301" s="41"/>
      <c r="B301" s="31">
        <v>711</v>
      </c>
      <c r="C301" s="31" t="s">
        <v>205</v>
      </c>
      <c r="D301" s="68">
        <f>SUM(D302)</f>
        <v>0</v>
      </c>
      <c r="E301" s="68">
        <f>SUM(E302)</f>
        <v>0</v>
      </c>
      <c r="F301" s="68">
        <f>SUM(F302)</f>
        <v>0</v>
      </c>
    </row>
    <row r="302" spans="1:6" ht="12" customHeight="1">
      <c r="A302" s="41"/>
      <c r="B302" s="33">
        <v>711001</v>
      </c>
      <c r="C302" s="30" t="s">
        <v>205</v>
      </c>
      <c r="D302" s="69">
        <v>0</v>
      </c>
      <c r="E302" s="69">
        <v>0</v>
      </c>
      <c r="F302" s="69">
        <v>0</v>
      </c>
    </row>
    <row r="303" spans="1:6" ht="12.75">
      <c r="A303" s="41"/>
      <c r="B303" s="31">
        <v>716</v>
      </c>
      <c r="C303" s="31" t="s">
        <v>206</v>
      </c>
      <c r="D303" s="68">
        <f>SUM(D304)</f>
        <v>300</v>
      </c>
      <c r="E303" s="68">
        <f>SUM(E304)</f>
        <v>300</v>
      </c>
      <c r="F303" s="68">
        <f>SUM(F304)</f>
        <v>300</v>
      </c>
    </row>
    <row r="304" spans="1:6" ht="14.25" customHeight="1">
      <c r="A304" s="41"/>
      <c r="B304" s="33">
        <v>716001</v>
      </c>
      <c r="C304" s="30" t="s">
        <v>206</v>
      </c>
      <c r="D304" s="69">
        <v>300</v>
      </c>
      <c r="E304" s="69">
        <v>300</v>
      </c>
      <c r="F304" s="69">
        <v>300</v>
      </c>
    </row>
    <row r="305" spans="1:6" ht="12.75">
      <c r="A305" s="41"/>
      <c r="B305" s="31">
        <v>717</v>
      </c>
      <c r="C305" s="31" t="s">
        <v>207</v>
      </c>
      <c r="D305" s="68">
        <f>SUM(D306)</f>
        <v>0</v>
      </c>
      <c r="E305" s="68">
        <f>SUM(E308)</f>
        <v>0</v>
      </c>
      <c r="F305" s="68">
        <f>SUM(F308)</f>
        <v>0</v>
      </c>
    </row>
    <row r="306" spans="1:6" ht="12.75">
      <c r="A306" s="41"/>
      <c r="B306" s="41"/>
      <c r="C306" s="30" t="s">
        <v>254</v>
      </c>
      <c r="D306" s="69">
        <v>0</v>
      </c>
      <c r="E306" s="41">
        <v>0</v>
      </c>
      <c r="F306" s="41">
        <v>0</v>
      </c>
    </row>
    <row r="307" spans="1:6" ht="16.5" customHeight="1">
      <c r="A307" s="41"/>
      <c r="B307" s="31">
        <v>717</v>
      </c>
      <c r="C307" s="31" t="s">
        <v>208</v>
      </c>
      <c r="D307" s="68">
        <f>SUM(D308:D311)</f>
        <v>121301</v>
      </c>
      <c r="E307" s="68">
        <f>SUM(E308:E309)</f>
        <v>0</v>
      </c>
      <c r="F307" s="68">
        <f>SUM(F308:F309)</f>
        <v>0</v>
      </c>
    </row>
    <row r="308" spans="1:6" ht="12.75">
      <c r="A308" s="41"/>
      <c r="B308" s="33">
        <v>717003</v>
      </c>
      <c r="C308" s="30" t="s">
        <v>255</v>
      </c>
      <c r="D308" s="69">
        <v>0</v>
      </c>
      <c r="E308" s="69">
        <v>0</v>
      </c>
      <c r="F308" s="69">
        <v>0</v>
      </c>
    </row>
    <row r="309" spans="1:6" ht="12.75">
      <c r="A309" s="41"/>
      <c r="B309" s="33">
        <v>717003</v>
      </c>
      <c r="C309" s="30" t="s">
        <v>244</v>
      </c>
      <c r="D309" s="69">
        <v>105800</v>
      </c>
      <c r="E309" s="69">
        <v>0</v>
      </c>
      <c r="F309" s="69">
        <v>0</v>
      </c>
    </row>
    <row r="310" spans="1:6" ht="12.75">
      <c r="A310" s="41"/>
      <c r="B310" s="33">
        <v>717003</v>
      </c>
      <c r="C310" s="30" t="s">
        <v>262</v>
      </c>
      <c r="D310" s="69">
        <v>5510</v>
      </c>
      <c r="E310" s="69">
        <v>0</v>
      </c>
      <c r="F310" s="69">
        <v>0</v>
      </c>
    </row>
    <row r="311" spans="1:6" ht="12.75">
      <c r="A311" s="41"/>
      <c r="B311" s="33">
        <v>717003</v>
      </c>
      <c r="C311" s="30" t="s">
        <v>245</v>
      </c>
      <c r="D311" s="69">
        <v>9991</v>
      </c>
      <c r="E311" s="69">
        <v>0</v>
      </c>
      <c r="F311" s="69">
        <v>0</v>
      </c>
    </row>
    <row r="312" spans="1:6" ht="22.5" customHeight="1">
      <c r="A312" s="109" t="s">
        <v>4</v>
      </c>
      <c r="B312" s="109"/>
      <c r="C312" s="43"/>
      <c r="D312" s="71">
        <f>SUM(D298)</f>
        <v>121601</v>
      </c>
      <c r="E312" s="71">
        <f>SUM(E298)</f>
        <v>300</v>
      </c>
      <c r="F312" s="71">
        <f>SUM(F298)</f>
        <v>300</v>
      </c>
    </row>
    <row r="314" spans="1:6" ht="12.75">
      <c r="A314" s="117" t="s">
        <v>81</v>
      </c>
      <c r="B314" s="117"/>
      <c r="C314" s="39"/>
      <c r="D314" s="40" t="s">
        <v>211</v>
      </c>
      <c r="E314" s="40" t="s">
        <v>248</v>
      </c>
      <c r="F314" s="40" t="s">
        <v>252</v>
      </c>
    </row>
    <row r="315" spans="1:6" ht="12.75">
      <c r="A315" s="41"/>
      <c r="B315" s="33" t="s">
        <v>81</v>
      </c>
      <c r="C315" s="49" t="s">
        <v>242</v>
      </c>
      <c r="D315" s="69">
        <v>30000</v>
      </c>
      <c r="E315" s="69">
        <v>30000</v>
      </c>
      <c r="F315" s="69">
        <v>30000</v>
      </c>
    </row>
    <row r="316" spans="1:6" ht="12.75">
      <c r="A316" s="41"/>
      <c r="B316" s="33" t="s">
        <v>209</v>
      </c>
      <c r="C316" s="49" t="s">
        <v>241</v>
      </c>
      <c r="D316" s="69">
        <v>105800</v>
      </c>
      <c r="E316" s="69">
        <v>0</v>
      </c>
      <c r="F316" s="69">
        <v>0</v>
      </c>
    </row>
    <row r="317" spans="1:6" ht="12.75">
      <c r="A317" s="109" t="s">
        <v>210</v>
      </c>
      <c r="B317" s="109"/>
      <c r="C317" s="43"/>
      <c r="D317" s="71">
        <f>SUM(D315:D316)</f>
        <v>135800</v>
      </c>
      <c r="E317" s="71">
        <f>SUM(E315:E316)</f>
        <v>30000</v>
      </c>
      <c r="F317" s="71">
        <f>SUM(F315:F316)</f>
        <v>30000</v>
      </c>
    </row>
    <row r="319" spans="1:6" ht="15.75">
      <c r="A319" s="118" t="s">
        <v>23</v>
      </c>
      <c r="B319" s="118"/>
      <c r="C319" s="39"/>
      <c r="D319" s="40" t="s">
        <v>211</v>
      </c>
      <c r="E319" s="40" t="s">
        <v>248</v>
      </c>
      <c r="F319" s="40" t="s">
        <v>252</v>
      </c>
    </row>
    <row r="320" spans="1:6" ht="15" customHeight="1">
      <c r="A320" s="119" t="s">
        <v>20</v>
      </c>
      <c r="B320" s="120"/>
      <c r="C320" s="50"/>
      <c r="D320" s="72">
        <f>SUM(D295)</f>
        <v>256511</v>
      </c>
      <c r="E320" s="72">
        <f>SUM(E295)</f>
        <v>250306</v>
      </c>
      <c r="F320" s="72">
        <f>SUM(F295)</f>
        <v>250306</v>
      </c>
    </row>
    <row r="321" spans="1:20" s="15" customFormat="1" ht="16.5" customHeight="1">
      <c r="A321" s="121" t="s">
        <v>21</v>
      </c>
      <c r="B321" s="122"/>
      <c r="C321" s="51"/>
      <c r="D321" s="73">
        <f>SUM(D312)</f>
        <v>121601</v>
      </c>
      <c r="E321" s="73">
        <f>SUM(E312)</f>
        <v>300</v>
      </c>
      <c r="F321" s="73">
        <f>SUM(F312)</f>
        <v>300</v>
      </c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</row>
    <row r="322" spans="1:6" ht="15.75">
      <c r="A322" s="123" t="s">
        <v>84</v>
      </c>
      <c r="B322" s="124"/>
      <c r="C322" s="80"/>
      <c r="D322" s="81">
        <f>SUM(D317)</f>
        <v>135800</v>
      </c>
      <c r="E322" s="81">
        <f>SUM(E317)</f>
        <v>30000</v>
      </c>
      <c r="F322" s="81">
        <f>SUM(F317)</f>
        <v>30000</v>
      </c>
    </row>
    <row r="323" spans="1:6" ht="22.5" customHeight="1">
      <c r="A323" s="125" t="s">
        <v>83</v>
      </c>
      <c r="B323" s="126"/>
      <c r="C323" s="127"/>
      <c r="D323" s="52">
        <f>SUM(D320:D322)</f>
        <v>513912</v>
      </c>
      <c r="E323" s="52">
        <f>SUM(E320:E322)</f>
        <v>280606</v>
      </c>
      <c r="F323" s="52">
        <f>SUM(F320:F322)</f>
        <v>280606</v>
      </c>
    </row>
    <row r="324" spans="4:6" ht="12.75">
      <c r="D324" s="70"/>
      <c r="E324" s="70"/>
      <c r="F324" s="70"/>
    </row>
    <row r="325" spans="1:6" ht="15.75">
      <c r="A325" s="119" t="s">
        <v>18</v>
      </c>
      <c r="B325" s="120"/>
      <c r="C325" s="50"/>
      <c r="D325" s="72">
        <f>SUM('príjmy 2014-2016'!I60)</f>
        <v>275886</v>
      </c>
      <c r="E325" s="72">
        <f>SUM('príjmy 2014-2016'!J60)</f>
        <v>265506</v>
      </c>
      <c r="F325" s="72">
        <f>SUM('príjmy 2014-2016'!K60)</f>
        <v>265506</v>
      </c>
    </row>
    <row r="326" spans="1:6" ht="15.75">
      <c r="A326" s="121" t="s">
        <v>17</v>
      </c>
      <c r="B326" s="122"/>
      <c r="C326" s="51"/>
      <c r="D326" s="73">
        <f>SUM('príjmy 2014-2016'!I66)</f>
        <v>115651</v>
      </c>
      <c r="E326" s="73">
        <f>SUM('príjmy 2014-2016'!J66)</f>
        <v>0</v>
      </c>
      <c r="F326" s="73">
        <f>SUM('príjmy 2014-2016'!K66)</f>
        <v>0</v>
      </c>
    </row>
    <row r="327" spans="1:6" ht="15.75">
      <c r="A327" s="123" t="s">
        <v>74</v>
      </c>
      <c r="B327" s="124"/>
      <c r="C327" s="80"/>
      <c r="D327" s="81">
        <f>SUM('príjmy 2014-2016'!I73)</f>
        <v>122375</v>
      </c>
      <c r="E327" s="81">
        <f>SUM('príjmy 2014-2016'!J73)</f>
        <v>35300</v>
      </c>
      <c r="F327" s="81">
        <f>SUM('príjmy 2014-2016'!K73)</f>
        <v>35300</v>
      </c>
    </row>
    <row r="328" spans="1:6" ht="18">
      <c r="A328" s="125" t="s">
        <v>19</v>
      </c>
      <c r="B328" s="126"/>
      <c r="C328" s="127"/>
      <c r="D328" s="52">
        <f>SUM(D325:D327)</f>
        <v>513912</v>
      </c>
      <c r="E328" s="52">
        <f>SUM(E325:E327)</f>
        <v>300806</v>
      </c>
      <c r="F328" s="52">
        <f>SUM(F325:F327)</f>
        <v>300806</v>
      </c>
    </row>
    <row r="329" spans="4:6" ht="12.75">
      <c r="D329" s="70"/>
      <c r="E329" s="70"/>
      <c r="F329" s="70"/>
    </row>
    <row r="330" spans="1:6" ht="15.75">
      <c r="A330" s="119" t="s">
        <v>257</v>
      </c>
      <c r="B330" s="120"/>
      <c r="C330" s="50"/>
      <c r="D330" s="72">
        <f aca="true" t="shared" si="0" ref="D330:F332">SUM(D325)-D320</f>
        <v>19375</v>
      </c>
      <c r="E330" s="72">
        <f t="shared" si="0"/>
        <v>15200</v>
      </c>
      <c r="F330" s="72">
        <f t="shared" si="0"/>
        <v>15200</v>
      </c>
    </row>
    <row r="331" spans="1:6" ht="15.75">
      <c r="A331" s="121" t="s">
        <v>258</v>
      </c>
      <c r="B331" s="122"/>
      <c r="C331" s="51"/>
      <c r="D331" s="73">
        <f t="shared" si="0"/>
        <v>-5950</v>
      </c>
      <c r="E331" s="73">
        <f t="shared" si="0"/>
        <v>-300</v>
      </c>
      <c r="F331" s="73">
        <f t="shared" si="0"/>
        <v>-300</v>
      </c>
    </row>
    <row r="332" spans="1:6" ht="15.75">
      <c r="A332" s="83" t="s">
        <v>259</v>
      </c>
      <c r="B332" s="84"/>
      <c r="C332" s="80"/>
      <c r="D332" s="81">
        <f t="shared" si="0"/>
        <v>-13425</v>
      </c>
      <c r="E332" s="81">
        <f t="shared" si="0"/>
        <v>5300</v>
      </c>
      <c r="F332" s="81">
        <f t="shared" si="0"/>
        <v>5300</v>
      </c>
    </row>
    <row r="333" spans="1:6" ht="18">
      <c r="A333" s="125" t="s">
        <v>260</v>
      </c>
      <c r="B333" s="126"/>
      <c r="C333" s="127"/>
      <c r="D333" s="52">
        <f>SUM(D330:D332)</f>
        <v>0</v>
      </c>
      <c r="E333" s="52">
        <f>SUM(E330:E332)</f>
        <v>20200</v>
      </c>
      <c r="F333" s="52">
        <f>SUM(F330:F332)</f>
        <v>20200</v>
      </c>
    </row>
    <row r="334" spans="4:6" ht="12.75">
      <c r="D334" s="70"/>
      <c r="E334" s="70"/>
      <c r="F334" s="70"/>
    </row>
    <row r="335" spans="4:6" ht="12.75">
      <c r="D335" s="70"/>
      <c r="E335" s="70"/>
      <c r="F335" s="70"/>
    </row>
    <row r="336" spans="1:6" ht="23.25">
      <c r="A336" s="118" t="s">
        <v>82</v>
      </c>
      <c r="B336" s="118"/>
      <c r="C336" s="39"/>
      <c r="D336" s="74">
        <f>SUM(D328)-D323</f>
        <v>0</v>
      </c>
      <c r="E336" s="74">
        <f>SUM(E328)-E323</f>
        <v>20200</v>
      </c>
      <c r="F336" s="74">
        <f>SUM(F328)-F323</f>
        <v>20200</v>
      </c>
    </row>
  </sheetData>
  <sheetProtection/>
  <mergeCells count="20">
    <mergeCell ref="A330:B330"/>
    <mergeCell ref="A331:B331"/>
    <mergeCell ref="A333:C333"/>
    <mergeCell ref="A323:C323"/>
    <mergeCell ref="A328:C328"/>
    <mergeCell ref="A317:B317"/>
    <mergeCell ref="A319:B319"/>
    <mergeCell ref="A320:B320"/>
    <mergeCell ref="A321:B321"/>
    <mergeCell ref="A322:B322"/>
    <mergeCell ref="A336:B336"/>
    <mergeCell ref="A2:F3"/>
    <mergeCell ref="A5:B5"/>
    <mergeCell ref="A295:B295"/>
    <mergeCell ref="A297:B297"/>
    <mergeCell ref="A312:B312"/>
    <mergeCell ref="A314:B314"/>
    <mergeCell ref="A325:B325"/>
    <mergeCell ref="A326:B326"/>
    <mergeCell ref="A327:B32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Uzivatel</cp:lastModifiedBy>
  <cp:lastPrinted>2014-11-24T08:20:37Z</cp:lastPrinted>
  <dcterms:modified xsi:type="dcterms:W3CDTF">2014-11-24T09:15:54Z</dcterms:modified>
  <cp:category/>
  <cp:version/>
  <cp:contentType/>
  <cp:contentStatus/>
</cp:coreProperties>
</file>